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3195" yWindow="645" windowWidth="11715" windowHeight="8445" tabRatio="943"/>
  </bookViews>
  <sheets>
    <sheet name="표지" sheetId="77" r:id="rId1"/>
    <sheet name="목차" sheetId="78" r:id="rId2"/>
    <sheet name="검사보고서" sheetId="113" r:id="rId3"/>
    <sheet name="재무상태표" sheetId="1" r:id="rId4"/>
    <sheet name="손익계산서" sheetId="5" r:id="rId5"/>
    <sheet name="자본변동표" sheetId="96" r:id="rId6"/>
    <sheet name="현금흐름표" sheetId="93" r:id="rId7"/>
    <sheet name="부속명세(표지)" sheetId="83" r:id="rId8"/>
    <sheet name="현금명세" sheetId="20" r:id="rId9"/>
    <sheet name="미수수익.미수금.선급금" sheetId="109" r:id="rId10"/>
    <sheet name="장기대여.임차보증금" sheetId="110" r:id="rId11"/>
    <sheet name="미지급금.예수금" sheetId="111" r:id="rId12"/>
    <sheet name="선수보조금.퇴충금" sheetId="112" r:id="rId13"/>
    <sheet name="기타사업수입" sheetId="32" r:id="rId14"/>
    <sheet name="잉여금계산서" sheetId="4" r:id="rId15"/>
    <sheet name="감가상각내역" sheetId="106" r:id="rId16"/>
    <sheet name="예산집행명세" sheetId="108" r:id="rId17"/>
  </sheets>
  <definedNames>
    <definedName name="_xlnm.Print_Titles" localSheetId="15">감가상각내역!$4:$4</definedName>
    <definedName name="_xlnm.Print_Titles" localSheetId="4">손익계산서!$1:$6</definedName>
    <definedName name="_xlnm.Print_Titles" localSheetId="16">예산집행명세!$4:$4</definedName>
  </definedNames>
  <calcPr calcId="145621"/>
</workbook>
</file>

<file path=xl/calcChain.xml><?xml version="1.0" encoding="utf-8"?>
<calcChain xmlns="http://schemas.openxmlformats.org/spreadsheetml/2006/main">
  <c r="A2" i="112" l="1"/>
  <c r="A13" i="112" s="1"/>
  <c r="A2" i="111"/>
  <c r="A13" i="111" s="1"/>
  <c r="A2" i="110"/>
  <c r="A2" i="109"/>
  <c r="A11" i="109" s="1"/>
  <c r="A20" i="109" s="1"/>
  <c r="F39" i="1"/>
  <c r="F37" i="1"/>
  <c r="F36" i="1"/>
  <c r="F34" i="1"/>
  <c r="F20" i="1"/>
  <c r="F29" i="1"/>
  <c r="E15" i="1"/>
  <c r="F14" i="1"/>
  <c r="F13" i="1"/>
  <c r="E17" i="112"/>
  <c r="E9" i="112"/>
  <c r="D22" i="111"/>
  <c r="D10" i="111"/>
  <c r="E12" i="110"/>
  <c r="A9" i="110"/>
  <c r="C25" i="109"/>
  <c r="C16" i="109"/>
  <c r="C7" i="109"/>
  <c r="G16" i="96" l="1"/>
  <c r="E16" i="96"/>
  <c r="H16" i="96" s="1"/>
  <c r="C9" i="5" l="1"/>
  <c r="J174" i="106" l="1"/>
  <c r="J175" i="106" s="1"/>
  <c r="J176" i="106" s="1"/>
  <c r="H174" i="106"/>
  <c r="H175" i="106" s="1"/>
  <c r="H176" i="106" s="1"/>
  <c r="F174" i="106"/>
  <c r="F175" i="106" s="1"/>
  <c r="F176" i="106" s="1"/>
  <c r="E174" i="106"/>
  <c r="E175" i="106" s="1"/>
  <c r="E176" i="106" s="1"/>
  <c r="D174" i="106"/>
  <c r="D175" i="106" s="1"/>
  <c r="D176" i="106" s="1"/>
  <c r="G173" i="106"/>
  <c r="G172" i="106"/>
  <c r="G174" i="106" s="1"/>
  <c r="J171" i="106"/>
  <c r="H171" i="106"/>
  <c r="F171" i="106"/>
  <c r="E171" i="106"/>
  <c r="D171" i="106"/>
  <c r="G170" i="106"/>
  <c r="G169" i="106"/>
  <c r="G168" i="106"/>
  <c r="G167" i="106"/>
  <c r="G166" i="106"/>
  <c r="G165" i="106"/>
  <c r="G164" i="106"/>
  <c r="G163" i="106"/>
  <c r="G162" i="106"/>
  <c r="G161" i="106"/>
  <c r="G160" i="106"/>
  <c r="G159" i="106"/>
  <c r="G158" i="106"/>
  <c r="G157" i="106"/>
  <c r="G156" i="106"/>
  <c r="G155" i="106"/>
  <c r="G154" i="106"/>
  <c r="G153" i="106"/>
  <c r="G152" i="106"/>
  <c r="G151" i="106"/>
  <c r="G150" i="106"/>
  <c r="G149" i="106"/>
  <c r="G148" i="106"/>
  <c r="G147" i="106"/>
  <c r="G146" i="106"/>
  <c r="G145" i="106"/>
  <c r="G144" i="106"/>
  <c r="G143" i="106"/>
  <c r="G142" i="106"/>
  <c r="G141" i="106"/>
  <c r="G140" i="106"/>
  <c r="G139" i="106"/>
  <c r="G138" i="106"/>
  <c r="G137" i="106"/>
  <c r="G136" i="106"/>
  <c r="G135" i="106"/>
  <c r="G134" i="106"/>
  <c r="G133" i="106"/>
  <c r="G132" i="106"/>
  <c r="G131" i="106"/>
  <c r="G130" i="106"/>
  <c r="G129" i="106"/>
  <c r="G128" i="106"/>
  <c r="G127" i="106"/>
  <c r="G126" i="106"/>
  <c r="G125" i="106"/>
  <c r="G124" i="106"/>
  <c r="G123" i="106"/>
  <c r="G122" i="106"/>
  <c r="G121" i="106"/>
  <c r="G120" i="106"/>
  <c r="G119" i="106"/>
  <c r="G118" i="106"/>
  <c r="G117" i="106"/>
  <c r="G116" i="106"/>
  <c r="G115" i="106"/>
  <c r="G114" i="106"/>
  <c r="G113" i="106"/>
  <c r="G112" i="106"/>
  <c r="G111" i="106"/>
  <c r="G110" i="106"/>
  <c r="G109" i="106"/>
  <c r="G108" i="106"/>
  <c r="G107" i="106"/>
  <c r="G106" i="106"/>
  <c r="G105" i="106"/>
  <c r="G104" i="106"/>
  <c r="G103" i="106"/>
  <c r="G102" i="106"/>
  <c r="G101" i="106"/>
  <c r="G100" i="106"/>
  <c r="G99" i="106"/>
  <c r="G98" i="106"/>
  <c r="G97" i="106"/>
  <c r="G96" i="106"/>
  <c r="G95" i="106"/>
  <c r="G94" i="106"/>
  <c r="G93" i="106"/>
  <c r="G92" i="106"/>
  <c r="G91" i="106"/>
  <c r="G90" i="106"/>
  <c r="G89" i="106"/>
  <c r="G88" i="106"/>
  <c r="G87" i="106"/>
  <c r="G86" i="106"/>
  <c r="G85" i="106"/>
  <c r="G84" i="106"/>
  <c r="G83" i="106"/>
  <c r="G82" i="106"/>
  <c r="G81" i="106"/>
  <c r="G80" i="106"/>
  <c r="G79" i="106"/>
  <c r="G78" i="106"/>
  <c r="G77" i="106"/>
  <c r="G76" i="106"/>
  <c r="G75" i="106"/>
  <c r="G74" i="106"/>
  <c r="G73" i="106"/>
  <c r="G72" i="106"/>
  <c r="G71" i="106"/>
  <c r="G70" i="106"/>
  <c r="G69" i="106"/>
  <c r="G68" i="106"/>
  <c r="G67" i="106"/>
  <c r="G66" i="106"/>
  <c r="G65" i="106"/>
  <c r="G64" i="106"/>
  <c r="G63" i="106"/>
  <c r="G62" i="106"/>
  <c r="G61" i="106"/>
  <c r="G60" i="106"/>
  <c r="G59" i="106"/>
  <c r="K58" i="106"/>
  <c r="G58" i="106"/>
  <c r="L58" i="106" s="1"/>
  <c r="K57" i="106"/>
  <c r="G57" i="106"/>
  <c r="L57" i="106" s="1"/>
  <c r="G56" i="106"/>
  <c r="G55" i="106"/>
  <c r="K54" i="106"/>
  <c r="G54" i="106"/>
  <c r="L54" i="106" s="1"/>
  <c r="K53" i="106"/>
  <c r="G53" i="106"/>
  <c r="L53" i="106" s="1"/>
  <c r="K52" i="106"/>
  <c r="G52" i="106"/>
  <c r="L52" i="106" s="1"/>
  <c r="K51" i="106"/>
  <c r="G51" i="106"/>
  <c r="L51" i="106" s="1"/>
  <c r="K50" i="106"/>
  <c r="G50" i="106"/>
  <c r="L50" i="106" s="1"/>
  <c r="K49" i="106"/>
  <c r="G49" i="106"/>
  <c r="L49" i="106" s="1"/>
  <c r="K48" i="106"/>
  <c r="G48" i="106"/>
  <c r="L48" i="106" s="1"/>
  <c r="K47" i="106"/>
  <c r="G47" i="106"/>
  <c r="L47" i="106" s="1"/>
  <c r="K46" i="106"/>
  <c r="G46" i="106"/>
  <c r="L46" i="106" s="1"/>
  <c r="K45" i="106"/>
  <c r="G45" i="106"/>
  <c r="L45" i="106" s="1"/>
  <c r="K44" i="106"/>
  <c r="G44" i="106"/>
  <c r="L44" i="106" s="1"/>
  <c r="K43" i="106"/>
  <c r="G43" i="106"/>
  <c r="L43" i="106" s="1"/>
  <c r="K42" i="106"/>
  <c r="G42" i="106"/>
  <c r="L42" i="106" s="1"/>
  <c r="K41" i="106"/>
  <c r="G41" i="106"/>
  <c r="K40" i="106"/>
  <c r="G40" i="106"/>
  <c r="K39" i="106"/>
  <c r="G39" i="106"/>
  <c r="K38" i="106"/>
  <c r="G38" i="106"/>
  <c r="K37" i="106"/>
  <c r="G37" i="106"/>
  <c r="K36" i="106"/>
  <c r="G36" i="106"/>
  <c r="K35" i="106"/>
  <c r="G35" i="106"/>
  <c r="K34" i="106"/>
  <c r="G34" i="106"/>
  <c r="K33" i="106"/>
  <c r="G33" i="106"/>
  <c r="K32" i="106"/>
  <c r="G32" i="106"/>
  <c r="K31" i="106"/>
  <c r="G31" i="106"/>
  <c r="K30" i="106"/>
  <c r="G30" i="106"/>
  <c r="K29" i="106"/>
  <c r="G29" i="106"/>
  <c r="K28" i="106"/>
  <c r="G28" i="106"/>
  <c r="K27" i="106"/>
  <c r="G27" i="106"/>
  <c r="K26" i="106"/>
  <c r="G26" i="106"/>
  <c r="L26" i="106" s="1"/>
  <c r="K25" i="106"/>
  <c r="G25" i="106"/>
  <c r="L25" i="106" s="1"/>
  <c r="K24" i="106"/>
  <c r="G24" i="106"/>
  <c r="L24" i="106" s="1"/>
  <c r="K23" i="106"/>
  <c r="G23" i="106"/>
  <c r="L23" i="106" s="1"/>
  <c r="K22" i="106"/>
  <c r="G22" i="106"/>
  <c r="L22" i="106" s="1"/>
  <c r="K21" i="106"/>
  <c r="G21" i="106"/>
  <c r="L21" i="106" s="1"/>
  <c r="K20" i="106"/>
  <c r="G20" i="106"/>
  <c r="L20" i="106" s="1"/>
  <c r="K19" i="106"/>
  <c r="G19" i="106"/>
  <c r="L19" i="106" s="1"/>
  <c r="K18" i="106"/>
  <c r="G18" i="106"/>
  <c r="L18" i="106" s="1"/>
  <c r="K17" i="106"/>
  <c r="G17" i="106"/>
  <c r="L17" i="106" s="1"/>
  <c r="K16" i="106"/>
  <c r="G16" i="106"/>
  <c r="L16" i="106" s="1"/>
  <c r="K15" i="106"/>
  <c r="G15" i="106"/>
  <c r="L15" i="106" s="1"/>
  <c r="K14" i="106"/>
  <c r="G14" i="106"/>
  <c r="L14" i="106" s="1"/>
  <c r="K13" i="106"/>
  <c r="G13" i="106"/>
  <c r="L13" i="106" s="1"/>
  <c r="K12" i="106"/>
  <c r="G12" i="106"/>
  <c r="L12" i="106" s="1"/>
  <c r="K11" i="106"/>
  <c r="G11" i="106"/>
  <c r="L11" i="106" s="1"/>
  <c r="K10" i="106"/>
  <c r="G10" i="106"/>
  <c r="L10" i="106" s="1"/>
  <c r="K9" i="106"/>
  <c r="G9" i="106"/>
  <c r="L9" i="106" s="1"/>
  <c r="K8" i="106"/>
  <c r="G8" i="106"/>
  <c r="G171" i="106" s="1"/>
  <c r="I109" i="106" l="1"/>
  <c r="K109" i="106" s="1"/>
  <c r="L109" i="106" s="1"/>
  <c r="I110" i="106"/>
  <c r="K110" i="106" s="1"/>
  <c r="L110" i="106" s="1"/>
  <c r="I111" i="106"/>
  <c r="K111" i="106" s="1"/>
  <c r="L111" i="106" s="1"/>
  <c r="I112" i="106"/>
  <c r="K112" i="106" s="1"/>
  <c r="L112" i="106" s="1"/>
  <c r="I113" i="106"/>
  <c r="K113" i="106" s="1"/>
  <c r="L113" i="106" s="1"/>
  <c r="I114" i="106"/>
  <c r="K114" i="106" s="1"/>
  <c r="L114" i="106" s="1"/>
  <c r="I115" i="106"/>
  <c r="K115" i="106" s="1"/>
  <c r="L115" i="106" s="1"/>
  <c r="I116" i="106"/>
  <c r="K116" i="106" s="1"/>
  <c r="L116" i="106" s="1"/>
  <c r="I117" i="106"/>
  <c r="K117" i="106" s="1"/>
  <c r="L117" i="106" s="1"/>
  <c r="I118" i="106"/>
  <c r="K118" i="106" s="1"/>
  <c r="L118" i="106" s="1"/>
  <c r="I119" i="106"/>
  <c r="K119" i="106" s="1"/>
  <c r="L119" i="106" s="1"/>
  <c r="I120" i="106"/>
  <c r="K120" i="106" s="1"/>
  <c r="L120" i="106" s="1"/>
  <c r="I121" i="106"/>
  <c r="K121" i="106" s="1"/>
  <c r="L121" i="106" s="1"/>
  <c r="I122" i="106"/>
  <c r="K122" i="106" s="1"/>
  <c r="L122" i="106" s="1"/>
  <c r="I123" i="106"/>
  <c r="K123" i="106" s="1"/>
  <c r="L123" i="106" s="1"/>
  <c r="I124" i="106"/>
  <c r="K124" i="106" s="1"/>
  <c r="L124" i="106" s="1"/>
  <c r="I125" i="106"/>
  <c r="K125" i="106" s="1"/>
  <c r="L125" i="106" s="1"/>
  <c r="I126" i="106"/>
  <c r="K126" i="106" s="1"/>
  <c r="L126" i="106" s="1"/>
  <c r="I127" i="106"/>
  <c r="K127" i="106" s="1"/>
  <c r="L127" i="106" s="1"/>
  <c r="L8" i="106"/>
  <c r="I55" i="106"/>
  <c r="I56" i="106"/>
  <c r="K56" i="106" s="1"/>
  <c r="L56" i="106" s="1"/>
  <c r="I59" i="106"/>
  <c r="K59" i="106" s="1"/>
  <c r="L59" i="106" s="1"/>
  <c r="I60" i="106"/>
  <c r="K60" i="106" s="1"/>
  <c r="L60" i="106" s="1"/>
  <c r="I61" i="106"/>
  <c r="K61" i="106" s="1"/>
  <c r="L61" i="106" s="1"/>
  <c r="I62" i="106"/>
  <c r="K62" i="106" s="1"/>
  <c r="L62" i="106" s="1"/>
  <c r="I63" i="106"/>
  <c r="K63" i="106" s="1"/>
  <c r="L63" i="106" s="1"/>
  <c r="I64" i="106"/>
  <c r="K64" i="106" s="1"/>
  <c r="L64" i="106" s="1"/>
  <c r="I65" i="106"/>
  <c r="K65" i="106" s="1"/>
  <c r="L65" i="106" s="1"/>
  <c r="I66" i="106"/>
  <c r="K66" i="106" s="1"/>
  <c r="L66" i="106" s="1"/>
  <c r="I67" i="106"/>
  <c r="K67" i="106" s="1"/>
  <c r="L67" i="106" s="1"/>
  <c r="I68" i="106"/>
  <c r="K68" i="106" s="1"/>
  <c r="L68" i="106" s="1"/>
  <c r="I69" i="106"/>
  <c r="K69" i="106" s="1"/>
  <c r="L69" i="106" s="1"/>
  <c r="I70" i="106"/>
  <c r="K70" i="106" s="1"/>
  <c r="L70" i="106" s="1"/>
  <c r="I71" i="106"/>
  <c r="K71" i="106" s="1"/>
  <c r="L71" i="106" s="1"/>
  <c r="I72" i="106"/>
  <c r="K72" i="106" s="1"/>
  <c r="L72" i="106" s="1"/>
  <c r="I73" i="106"/>
  <c r="K73" i="106" s="1"/>
  <c r="L73" i="106" s="1"/>
  <c r="I74" i="106"/>
  <c r="K74" i="106" s="1"/>
  <c r="L74" i="106" s="1"/>
  <c r="I75" i="106"/>
  <c r="K75" i="106" s="1"/>
  <c r="L75" i="106" s="1"/>
  <c r="I76" i="106"/>
  <c r="K76" i="106" s="1"/>
  <c r="L76" i="106" s="1"/>
  <c r="I77" i="106"/>
  <c r="K77" i="106" s="1"/>
  <c r="L77" i="106" s="1"/>
  <c r="I78" i="106"/>
  <c r="K78" i="106" s="1"/>
  <c r="L78" i="106" s="1"/>
  <c r="I79" i="106"/>
  <c r="K79" i="106" s="1"/>
  <c r="L79" i="106" s="1"/>
  <c r="I80" i="106"/>
  <c r="K80" i="106" s="1"/>
  <c r="L80" i="106" s="1"/>
  <c r="I81" i="106"/>
  <c r="K81" i="106" s="1"/>
  <c r="L81" i="106" s="1"/>
  <c r="I82" i="106"/>
  <c r="K82" i="106" s="1"/>
  <c r="L82" i="106" s="1"/>
  <c r="I83" i="106"/>
  <c r="K83" i="106" s="1"/>
  <c r="L83" i="106" s="1"/>
  <c r="I84" i="106"/>
  <c r="K84" i="106" s="1"/>
  <c r="L84" i="106" s="1"/>
  <c r="I85" i="106"/>
  <c r="K85" i="106" s="1"/>
  <c r="L85" i="106" s="1"/>
  <c r="I86" i="106"/>
  <c r="K86" i="106" s="1"/>
  <c r="L86" i="106" s="1"/>
  <c r="I87" i="106"/>
  <c r="K87" i="106" s="1"/>
  <c r="L87" i="106" s="1"/>
  <c r="I88" i="106"/>
  <c r="K88" i="106" s="1"/>
  <c r="L88" i="106" s="1"/>
  <c r="I89" i="106"/>
  <c r="K89" i="106" s="1"/>
  <c r="L89" i="106" s="1"/>
  <c r="I90" i="106"/>
  <c r="K90" i="106" s="1"/>
  <c r="L90" i="106" s="1"/>
  <c r="I91" i="106"/>
  <c r="K91" i="106" s="1"/>
  <c r="L91" i="106" s="1"/>
  <c r="I92" i="106"/>
  <c r="K92" i="106" s="1"/>
  <c r="L92" i="106" s="1"/>
  <c r="I93" i="106"/>
  <c r="K93" i="106" s="1"/>
  <c r="L93" i="106" s="1"/>
  <c r="I94" i="106"/>
  <c r="K94" i="106" s="1"/>
  <c r="L94" i="106" s="1"/>
  <c r="I95" i="106"/>
  <c r="K95" i="106" s="1"/>
  <c r="L95" i="106" s="1"/>
  <c r="I96" i="106"/>
  <c r="K96" i="106" s="1"/>
  <c r="L96" i="106" s="1"/>
  <c r="I97" i="106"/>
  <c r="K97" i="106" s="1"/>
  <c r="L97" i="106" s="1"/>
  <c r="I98" i="106"/>
  <c r="K98" i="106" s="1"/>
  <c r="L98" i="106" s="1"/>
  <c r="I99" i="106"/>
  <c r="K99" i="106" s="1"/>
  <c r="L99" i="106" s="1"/>
  <c r="I100" i="106"/>
  <c r="K100" i="106" s="1"/>
  <c r="L100" i="106" s="1"/>
  <c r="I101" i="106"/>
  <c r="K101" i="106" s="1"/>
  <c r="L101" i="106" s="1"/>
  <c r="I102" i="106"/>
  <c r="K102" i="106" s="1"/>
  <c r="L102" i="106" s="1"/>
  <c r="I103" i="106"/>
  <c r="K103" i="106" s="1"/>
  <c r="L103" i="106" s="1"/>
  <c r="I104" i="106"/>
  <c r="K104" i="106" s="1"/>
  <c r="L104" i="106" s="1"/>
  <c r="I105" i="106"/>
  <c r="K105" i="106" s="1"/>
  <c r="L105" i="106" s="1"/>
  <c r="I106" i="106"/>
  <c r="K106" i="106" s="1"/>
  <c r="L106" i="106" s="1"/>
  <c r="I107" i="106"/>
  <c r="K107" i="106" s="1"/>
  <c r="L107" i="106" s="1"/>
  <c r="I108" i="106"/>
  <c r="K108" i="106" s="1"/>
  <c r="L108" i="106" s="1"/>
  <c r="L130" i="106"/>
  <c r="L134" i="106"/>
  <c r="I128" i="106"/>
  <c r="K128" i="106" s="1"/>
  <c r="L128" i="106" s="1"/>
  <c r="I129" i="106"/>
  <c r="K129" i="106" s="1"/>
  <c r="L129" i="106" s="1"/>
  <c r="I130" i="106"/>
  <c r="K130" i="106" s="1"/>
  <c r="I131" i="106"/>
  <c r="K131" i="106" s="1"/>
  <c r="L131" i="106" s="1"/>
  <c r="I132" i="106"/>
  <c r="K132" i="106" s="1"/>
  <c r="L132" i="106" s="1"/>
  <c r="I133" i="106"/>
  <c r="K133" i="106" s="1"/>
  <c r="L133" i="106" s="1"/>
  <c r="I134" i="106"/>
  <c r="K134" i="106" s="1"/>
  <c r="I135" i="106"/>
  <c r="K135" i="106" s="1"/>
  <c r="L135" i="106" s="1"/>
  <c r="L136" i="106"/>
  <c r="I136" i="106"/>
  <c r="K136" i="106" s="1"/>
  <c r="L137" i="106"/>
  <c r="I137" i="106"/>
  <c r="K137" i="106" s="1"/>
  <c r="L138" i="106"/>
  <c r="I138" i="106"/>
  <c r="K138" i="106" s="1"/>
  <c r="L139" i="106"/>
  <c r="I139" i="106"/>
  <c r="K139" i="106" s="1"/>
  <c r="L140" i="106"/>
  <c r="I140" i="106"/>
  <c r="K140" i="106" s="1"/>
  <c r="L141" i="106"/>
  <c r="I141" i="106"/>
  <c r="K141" i="106" s="1"/>
  <c r="L142" i="106"/>
  <c r="I142" i="106"/>
  <c r="K142" i="106" s="1"/>
  <c r="L143" i="106"/>
  <c r="I143" i="106"/>
  <c r="K143" i="106" s="1"/>
  <c r="L144" i="106"/>
  <c r="I144" i="106"/>
  <c r="K144" i="106" s="1"/>
  <c r="L145" i="106"/>
  <c r="I145" i="106"/>
  <c r="K145" i="106" s="1"/>
  <c r="L146" i="106"/>
  <c r="I146" i="106"/>
  <c r="K146" i="106" s="1"/>
  <c r="L147" i="106"/>
  <c r="I147" i="106"/>
  <c r="K147" i="106" s="1"/>
  <c r="I148" i="106"/>
  <c r="K148" i="106" s="1"/>
  <c r="L148" i="106" s="1"/>
  <c r="I149" i="106"/>
  <c r="K149" i="106" s="1"/>
  <c r="L149" i="106" s="1"/>
  <c r="I150" i="106"/>
  <c r="K150" i="106" s="1"/>
  <c r="L150" i="106" s="1"/>
  <c r="I151" i="106"/>
  <c r="K151" i="106" s="1"/>
  <c r="L151" i="106" s="1"/>
  <c r="I152" i="106"/>
  <c r="K152" i="106" s="1"/>
  <c r="L152" i="106" s="1"/>
  <c r="I153" i="106"/>
  <c r="K153" i="106" s="1"/>
  <c r="L153" i="106" s="1"/>
  <c r="I154" i="106"/>
  <c r="K154" i="106" s="1"/>
  <c r="L154" i="106" s="1"/>
  <c r="I155" i="106"/>
  <c r="K155" i="106" s="1"/>
  <c r="L155" i="106" s="1"/>
  <c r="I156" i="106"/>
  <c r="K156" i="106" s="1"/>
  <c r="L156" i="106" s="1"/>
  <c r="I157" i="106"/>
  <c r="K157" i="106" s="1"/>
  <c r="L157" i="106" s="1"/>
  <c r="I158" i="106"/>
  <c r="K158" i="106" s="1"/>
  <c r="L158" i="106" s="1"/>
  <c r="I159" i="106"/>
  <c r="K159" i="106" s="1"/>
  <c r="L159" i="106" s="1"/>
  <c r="I160" i="106"/>
  <c r="K160" i="106" s="1"/>
  <c r="L160" i="106" s="1"/>
  <c r="I161" i="106"/>
  <c r="K161" i="106" s="1"/>
  <c r="L161" i="106" s="1"/>
  <c r="G175" i="106"/>
  <c r="G176" i="106" s="1"/>
  <c r="I172" i="106"/>
  <c r="I173" i="106"/>
  <c r="K173" i="106" s="1"/>
  <c r="L173" i="106" s="1"/>
  <c r="I162" i="106"/>
  <c r="K162" i="106" s="1"/>
  <c r="L162" i="106" s="1"/>
  <c r="I163" i="106"/>
  <c r="K163" i="106" s="1"/>
  <c r="L163" i="106" s="1"/>
  <c r="I164" i="106"/>
  <c r="K164" i="106" s="1"/>
  <c r="L164" i="106" s="1"/>
  <c r="I165" i="106"/>
  <c r="K165" i="106" s="1"/>
  <c r="L165" i="106" s="1"/>
  <c r="I166" i="106"/>
  <c r="K166" i="106" s="1"/>
  <c r="L166" i="106" s="1"/>
  <c r="I167" i="106"/>
  <c r="K167" i="106" s="1"/>
  <c r="L167" i="106" s="1"/>
  <c r="I168" i="106"/>
  <c r="K168" i="106" s="1"/>
  <c r="L168" i="106" s="1"/>
  <c r="I169" i="106"/>
  <c r="K169" i="106" s="1"/>
  <c r="L169" i="106" s="1"/>
  <c r="I170" i="106"/>
  <c r="K170" i="106" s="1"/>
  <c r="L170" i="106" s="1"/>
  <c r="K172" i="106" l="1"/>
  <c r="I174" i="106"/>
  <c r="I171" i="106"/>
  <c r="K55" i="106"/>
  <c r="L55" i="106" l="1"/>
  <c r="L171" i="106" s="1"/>
  <c r="K171" i="106"/>
  <c r="I175" i="106"/>
  <c r="I176" i="106" s="1"/>
  <c r="K174" i="106"/>
  <c r="K175" i="106" s="1"/>
  <c r="K176" i="106" s="1"/>
  <c r="L172" i="106"/>
  <c r="L174" i="106" s="1"/>
  <c r="L175" i="106" s="1"/>
  <c r="L176" i="106" s="1"/>
  <c r="A3" i="4" l="1"/>
  <c r="E11" i="4" l="1"/>
  <c r="E25" i="1"/>
  <c r="F27" i="1"/>
  <c r="E24" i="1"/>
  <c r="K6" i="106" l="1"/>
  <c r="G6" i="106"/>
  <c r="G5" i="106"/>
  <c r="I5" i="106" s="1"/>
  <c r="K5" i="106" l="1"/>
  <c r="L6" i="106"/>
  <c r="L5" i="106" l="1"/>
  <c r="D45" i="5" l="1"/>
  <c r="H20" i="96" l="1"/>
  <c r="H21" i="96"/>
  <c r="F22" i="96"/>
  <c r="D50" i="5" l="1"/>
  <c r="C13" i="32" l="1"/>
  <c r="C10" i="5" s="1"/>
  <c r="F16" i="1" l="1"/>
  <c r="H18" i="96" l="1"/>
  <c r="E19" i="96" l="1"/>
  <c r="E24" i="96" s="1"/>
  <c r="F19" i="1" l="1"/>
  <c r="F15" i="4" l="1"/>
  <c r="D8" i="5" l="1"/>
  <c r="D12" i="5"/>
  <c r="D44" i="5" l="1"/>
  <c r="D54" i="5" s="1"/>
  <c r="D56" i="5" s="1"/>
  <c r="G23" i="96" l="1"/>
  <c r="E13" i="4"/>
  <c r="F10" i="4" s="1"/>
  <c r="H23" i="96" l="1"/>
  <c r="G19" i="96" l="1"/>
  <c r="G22" i="96" s="1"/>
  <c r="H22" i="96" l="1"/>
  <c r="G24" i="96"/>
  <c r="H24" i="96" s="1"/>
  <c r="H19" i="96"/>
  <c r="F33" i="1" l="1"/>
  <c r="F45" i="1" l="1"/>
  <c r="F25" i="1" l="1"/>
  <c r="F23" i="1"/>
  <c r="F21" i="1" l="1"/>
  <c r="D21" i="20" l="1"/>
  <c r="F12" i="1" s="1"/>
  <c r="F26" i="1"/>
  <c r="F28" i="1"/>
  <c r="F44" i="1"/>
  <c r="F11" i="1" l="1"/>
  <c r="F10" i="1" s="1"/>
  <c r="F18" i="1"/>
  <c r="D50" i="1"/>
  <c r="D49" i="1"/>
  <c r="F31" i="1" l="1"/>
  <c r="F38" i="1"/>
  <c r="F40" i="1" s="1"/>
  <c r="F47" i="1" l="1"/>
  <c r="F46" i="1" l="1"/>
  <c r="F18" i="4" s="1"/>
  <c r="F51" i="1" l="1"/>
  <c r="F52" i="1" l="1"/>
</calcChain>
</file>

<file path=xl/sharedStrings.xml><?xml version="1.0" encoding="utf-8"?>
<sst xmlns="http://schemas.openxmlformats.org/spreadsheetml/2006/main" count="810" uniqueCount="685">
  <si>
    <t>DR웹서버 2G메모리(4EA)</t>
  </si>
  <si>
    <t>퇴직급여충당부채</t>
    <phoneticPr fontId="4" type="noConversion"/>
  </si>
  <si>
    <t>민주화운동기념사업회</t>
    <phoneticPr fontId="4" type="noConversion"/>
  </si>
  <si>
    <t>(단위:원)</t>
    <phoneticPr fontId="4" type="noConversion"/>
  </si>
  <si>
    <t>(1) 당  좌  자  산</t>
    <phoneticPr fontId="4" type="noConversion"/>
  </si>
  <si>
    <t>(2) 재  고  자  산</t>
    <phoneticPr fontId="4" type="noConversion"/>
  </si>
  <si>
    <t>Ⅰ. 유  동  자  산</t>
    <phoneticPr fontId="4" type="noConversion"/>
  </si>
  <si>
    <t>선         급         금</t>
    <phoneticPr fontId="4" type="noConversion"/>
  </si>
  <si>
    <t>민주화운동기념사업회</t>
    <phoneticPr fontId="4" type="noConversion"/>
  </si>
  <si>
    <t>(단위:원)</t>
    <phoneticPr fontId="4" type="noConversion"/>
  </si>
  <si>
    <t>(단위:원)</t>
    <phoneticPr fontId="4" type="noConversion"/>
  </si>
  <si>
    <t>차   량   운   반   구</t>
    <phoneticPr fontId="4" type="noConversion"/>
  </si>
  <si>
    <t>감 가 상 각 누 계 액</t>
    <phoneticPr fontId="4" type="noConversion"/>
  </si>
  <si>
    <t>기 타 무 형 자 산</t>
    <phoneticPr fontId="4" type="noConversion"/>
  </si>
  <si>
    <t>자                   산</t>
    <phoneticPr fontId="4" type="noConversion"/>
  </si>
  <si>
    <t>금고</t>
  </si>
  <si>
    <t>냉장고</t>
  </si>
  <si>
    <t>서가(부서별)</t>
  </si>
  <si>
    <t>이젤(전시용)</t>
  </si>
  <si>
    <t>서가(사료보존용)</t>
  </si>
  <si>
    <t>비품보관함(사료관)</t>
  </si>
  <si>
    <t>철재서가(사료관)</t>
  </si>
  <si>
    <t>서가(사료관)</t>
  </si>
  <si>
    <t>초상화(장준하외)</t>
  </si>
  <si>
    <t>사내방송시설</t>
  </si>
  <si>
    <t>도면함외15종</t>
  </si>
  <si>
    <t>이동식서가(모빌)</t>
  </si>
  <si>
    <t>임   차   보   증   금</t>
    <phoneticPr fontId="4" type="noConversion"/>
  </si>
  <si>
    <t>고속테입복사기</t>
  </si>
  <si>
    <t>무선마이크(1식)</t>
  </si>
  <si>
    <t>자     산     총     계</t>
    <phoneticPr fontId="4" type="noConversion"/>
  </si>
  <si>
    <t>부                     채</t>
    <phoneticPr fontId="4" type="noConversion"/>
  </si>
  <si>
    <t>Ⅰ. 유  동  부  채</t>
    <phoneticPr fontId="4" type="noConversion"/>
  </si>
  <si>
    <t>미     지     급     금</t>
    <phoneticPr fontId="4" type="noConversion"/>
  </si>
  <si>
    <t>예         수         금</t>
    <phoneticPr fontId="4" type="noConversion"/>
  </si>
  <si>
    <t>부     채     총     계</t>
    <phoneticPr fontId="4" type="noConversion"/>
  </si>
  <si>
    <t>자                     본</t>
    <phoneticPr fontId="4" type="noConversion"/>
  </si>
  <si>
    <t>(당기순이익)</t>
    <phoneticPr fontId="4" type="noConversion"/>
  </si>
  <si>
    <t>자     본     총     계</t>
    <phoneticPr fontId="4" type="noConversion"/>
  </si>
  <si>
    <t>부 채 와  자 본 총 계</t>
    <phoneticPr fontId="4" type="noConversion"/>
  </si>
  <si>
    <t>세항</t>
  </si>
  <si>
    <t>세세항</t>
  </si>
  <si>
    <t>사업추진비</t>
  </si>
  <si>
    <t>관서업무비</t>
  </si>
  <si>
    <t>방송장비 수납장(2EA)</t>
  </si>
  <si>
    <t>Ⅱ. 비 유 동 자  산</t>
    <phoneticPr fontId="4" type="noConversion"/>
  </si>
  <si>
    <t>Ⅱ. 비 유 동 부 채</t>
    <phoneticPr fontId="4" type="noConversion"/>
  </si>
  <si>
    <t>선급금 대손충당금</t>
    <phoneticPr fontId="4" type="noConversion"/>
  </si>
  <si>
    <t>현금 및 현금성 자산</t>
    <phoneticPr fontId="4" type="noConversion"/>
  </si>
  <si>
    <t>Ⅰ. 미 처 분  이 익 잉 여 금</t>
    <phoneticPr fontId="4" type="noConversion"/>
  </si>
  <si>
    <t>1. 전기이월 미처분 이익잉여금</t>
    <phoneticPr fontId="4" type="noConversion"/>
  </si>
  <si>
    <t>복리후생비</t>
  </si>
  <si>
    <t>민주화운동기념사업회</t>
    <phoneticPr fontId="6" type="noConversion"/>
  </si>
  <si>
    <t>1층 회의실 유리책장(8*4*18) 1개</t>
  </si>
  <si>
    <t>1층 회의실 옷장(5*4*18) 1개</t>
  </si>
  <si>
    <t>연구소 복사기 구입(DCII 3005G, 1개)</t>
  </si>
  <si>
    <t>법인2609 임원 및 부서장 의자 구입(5개)</t>
  </si>
  <si>
    <t>문서세단기 구입 2대(RS-2200M1)</t>
  </si>
  <si>
    <t>원문DB 구축장비용 스캐너 구매(후지쯔F1-6770)</t>
  </si>
  <si>
    <t>정보시스템 신그룹웨어 서버 하드디스크 구입</t>
  </si>
  <si>
    <t>대회의실 영상장비 교체 및 수리</t>
  </si>
  <si>
    <t>통합정보화시스템 업그레이드 설치(스토리지외)</t>
  </si>
  <si>
    <t>데스크탑 컴퓨터 구입(삼성전자 P105, 모니터제외, 국제팀)</t>
  </si>
  <si>
    <t>데스크탑 컴퓨터 구입 3대(삼성전자 P105, 모니터제외, 국제팀)</t>
  </si>
  <si>
    <t>정보시스템실 환경 감시(항온항습기)시스템  구입(1개)</t>
  </si>
  <si>
    <t>통합정보시스템 2차 업그레이드(스토리지,보안S/W 설치)</t>
  </si>
  <si>
    <t>(단위 : 원)</t>
    <phoneticPr fontId="6" type="noConversion"/>
  </si>
  <si>
    <t>당기</t>
    <phoneticPr fontId="4" type="noConversion"/>
  </si>
  <si>
    <t>전기</t>
    <phoneticPr fontId="4" type="noConversion"/>
  </si>
  <si>
    <t>대회의실 전자칠판용 업무용 컴퓨터(본체) 구입</t>
  </si>
  <si>
    <t>과                  목</t>
    <phoneticPr fontId="4" type="noConversion"/>
  </si>
  <si>
    <t>미처분이익잉여금</t>
    <phoneticPr fontId="4" type="noConversion"/>
  </si>
  <si>
    <t>그룹웨어 개발용 컴퓨터 하드디스크(HDD)구입</t>
  </si>
  <si>
    <t>(1) 임차보증금 충당적립액</t>
    <phoneticPr fontId="4" type="noConversion"/>
  </si>
  <si>
    <t>미    수       수    익</t>
    <phoneticPr fontId="4" type="noConversion"/>
  </si>
  <si>
    <t>거래처</t>
    <phoneticPr fontId="6" type="noConversion"/>
  </si>
  <si>
    <t>적                      요</t>
    <phoneticPr fontId="6" type="noConversion"/>
  </si>
  <si>
    <r>
      <t>■  ■  ■</t>
    </r>
    <r>
      <rPr>
        <b/>
        <sz val="20"/>
        <rFont val="HY그래픽M"/>
        <family val="1"/>
        <charset val="129"/>
      </rPr>
      <t xml:space="preserve">  목    차  </t>
    </r>
    <r>
      <rPr>
        <b/>
        <sz val="10"/>
        <rFont val="HY그래픽M"/>
        <family val="1"/>
        <charset val="129"/>
      </rPr>
      <t>■  ■  ■</t>
    </r>
    <phoneticPr fontId="4" type="noConversion"/>
  </si>
  <si>
    <t>민주화운동기념사업회</t>
    <phoneticPr fontId="6" type="noConversion"/>
  </si>
  <si>
    <t>(단위:원)</t>
    <phoneticPr fontId="6" type="noConversion"/>
  </si>
  <si>
    <t>계좌번호</t>
    <phoneticPr fontId="6" type="noConversion"/>
  </si>
  <si>
    <t>금   액</t>
    <phoneticPr fontId="6" type="noConversion"/>
  </si>
  <si>
    <t>비  고</t>
    <phoneticPr fontId="6" type="noConversion"/>
  </si>
  <si>
    <t>미         수         금</t>
    <phoneticPr fontId="4" type="noConversion"/>
  </si>
  <si>
    <t>임금</t>
  </si>
  <si>
    <t>퇴직급여</t>
  </si>
  <si>
    <t>교육훈련비</t>
  </si>
  <si>
    <t>광고선전비</t>
  </si>
  <si>
    <t>도서인쇄비</t>
  </si>
  <si>
    <t>세금과공과</t>
  </si>
  <si>
    <t>사회보험료</t>
  </si>
  <si>
    <t>여비교통비</t>
  </si>
  <si>
    <t>지급수수료</t>
  </si>
  <si>
    <t>원고료</t>
  </si>
  <si>
    <t>통신비</t>
  </si>
  <si>
    <t>회의참석비</t>
  </si>
  <si>
    <t>차량유지비</t>
  </si>
  <si>
    <t>보험료</t>
  </si>
  <si>
    <t>소모품비</t>
  </si>
  <si>
    <t>수선비</t>
  </si>
  <si>
    <t>업무위탁비</t>
  </si>
  <si>
    <t>지원사업비</t>
  </si>
  <si>
    <t>Ⅲ. 자  본   조  정</t>
    <phoneticPr fontId="4" type="noConversion"/>
  </si>
  <si>
    <t>Ⅰ. 자     본     금</t>
    <phoneticPr fontId="4" type="noConversion"/>
  </si>
  <si>
    <t>은 행 명</t>
    <phoneticPr fontId="6" type="noConversion"/>
  </si>
  <si>
    <t>선         수         금</t>
    <phoneticPr fontId="4" type="noConversion"/>
  </si>
  <si>
    <t>번호</t>
    <phoneticPr fontId="30" type="noConversion"/>
  </si>
  <si>
    <t>수입금액</t>
    <phoneticPr fontId="6" type="noConversion"/>
  </si>
  <si>
    <t>합            계</t>
    <phoneticPr fontId="30" type="noConversion"/>
  </si>
  <si>
    <t>내  역</t>
    <phoneticPr fontId="6" type="noConversion"/>
  </si>
  <si>
    <t>비  고</t>
    <phoneticPr fontId="6" type="noConversion"/>
  </si>
  <si>
    <t>장기대여금</t>
    <phoneticPr fontId="4" type="noConversion"/>
  </si>
  <si>
    <t>급여성복리후생비</t>
  </si>
  <si>
    <t>지급임차료</t>
  </si>
  <si>
    <t>업무활동비</t>
  </si>
  <si>
    <t>시상금</t>
    <phoneticPr fontId="4" type="noConversion"/>
  </si>
  <si>
    <t>유형자산감가상각비</t>
    <phoneticPr fontId="4" type="noConversion"/>
  </si>
  <si>
    <t>Ⅰ. 사업 수입</t>
    <phoneticPr fontId="4" type="noConversion"/>
  </si>
  <si>
    <t>Ⅱ. 사업 비용</t>
    <phoneticPr fontId="4" type="noConversion"/>
  </si>
  <si>
    <t>Ⅲ. 사업 이익</t>
    <phoneticPr fontId="4" type="noConversion"/>
  </si>
  <si>
    <t>Ⅳ. 사업외 수익</t>
    <phoneticPr fontId="4" type="noConversion"/>
  </si>
  <si>
    <t>Ⅴ. 사업외 비용</t>
    <phoneticPr fontId="4" type="noConversion"/>
  </si>
  <si>
    <t>Ⅵ. 법인세비용차감전순이익</t>
    <phoneticPr fontId="4" type="noConversion"/>
  </si>
  <si>
    <t>Ⅶ. 법인세비용</t>
    <phoneticPr fontId="4" type="noConversion"/>
  </si>
  <si>
    <t>Ⅷ. 당 기 순 이 익</t>
    <phoneticPr fontId="4" type="noConversion"/>
  </si>
  <si>
    <t>1. 예금이자</t>
    <phoneticPr fontId="4" type="noConversion"/>
  </si>
  <si>
    <t>2. 대출이자</t>
    <phoneticPr fontId="4" type="noConversion"/>
  </si>
  <si>
    <t>3. 당    기     순     이     익</t>
  </si>
  <si>
    <t>Ⅲ. 차기 이월 미처분 이익 잉여금</t>
    <phoneticPr fontId="4" type="noConversion"/>
  </si>
  <si>
    <t>Ⅱ. 이 익 잉 여 금  처 분 액</t>
    <phoneticPr fontId="4" type="noConversion"/>
  </si>
  <si>
    <t>(1) 투  자  자  산</t>
    <phoneticPr fontId="4" type="noConversion"/>
  </si>
  <si>
    <t>(2) 유  형  자  산</t>
    <phoneticPr fontId="4" type="noConversion"/>
  </si>
  <si>
    <t>(3) 무  형  자  산</t>
    <phoneticPr fontId="4" type="noConversion"/>
  </si>
  <si>
    <t>(4) 기타비유동자산</t>
    <phoneticPr fontId="4" type="noConversion"/>
  </si>
  <si>
    <r>
      <t>Ⅱ. 자 본</t>
    </r>
    <r>
      <rPr>
        <sz val="10"/>
        <rFont val="맑은 고딕"/>
        <family val="3"/>
        <charset val="129"/>
        <scheme val="minor"/>
      </rPr>
      <t xml:space="preserve">  </t>
    </r>
    <r>
      <rPr>
        <b/>
        <sz val="10"/>
        <rFont val="맑은 고딕"/>
        <family val="3"/>
        <charset val="129"/>
        <scheme val="minor"/>
      </rPr>
      <t>잉</t>
    </r>
    <r>
      <rPr>
        <sz val="10"/>
        <rFont val="맑은 고딕"/>
        <family val="3"/>
        <charset val="129"/>
        <scheme val="minor"/>
      </rPr>
      <t xml:space="preserve"> </t>
    </r>
    <r>
      <rPr>
        <b/>
        <sz val="10"/>
        <rFont val="맑은 고딕"/>
        <family val="3"/>
        <charset val="129"/>
        <scheme val="minor"/>
      </rPr>
      <t>여</t>
    </r>
    <r>
      <rPr>
        <sz val="10"/>
        <rFont val="맑은 고딕"/>
        <family val="3"/>
        <charset val="129"/>
        <scheme val="minor"/>
      </rPr>
      <t xml:space="preserve"> </t>
    </r>
    <r>
      <rPr>
        <b/>
        <sz val="10"/>
        <rFont val="맑은 고딕"/>
        <family val="3"/>
        <charset val="129"/>
        <scheme val="minor"/>
      </rPr>
      <t>금</t>
    </r>
    <phoneticPr fontId="4" type="noConversion"/>
  </si>
  <si>
    <r>
      <t>Ⅳ. 이 익 잉</t>
    </r>
    <r>
      <rPr>
        <sz val="10"/>
        <rFont val="맑은 고딕"/>
        <family val="3"/>
        <charset val="129"/>
        <scheme val="minor"/>
      </rPr>
      <t xml:space="preserve"> </t>
    </r>
    <r>
      <rPr>
        <b/>
        <sz val="10"/>
        <rFont val="맑은 고딕"/>
        <family val="3"/>
        <charset val="129"/>
        <scheme val="minor"/>
      </rPr>
      <t>여 금</t>
    </r>
    <phoneticPr fontId="4" type="noConversion"/>
  </si>
  <si>
    <t>Ⅰ. 영업활동으로 인한 현금흐름</t>
  </si>
  <si>
    <t>1.당기순이익</t>
  </si>
  <si>
    <t>2. 현금의 유출이 없는 비용 등의 가산</t>
  </si>
  <si>
    <t xml:space="preserve">   가. 퇴직급여</t>
    <phoneticPr fontId="6" type="noConversion"/>
  </si>
  <si>
    <t xml:space="preserve">   나. 감가상각비</t>
    <phoneticPr fontId="6" type="noConversion"/>
  </si>
  <si>
    <t xml:space="preserve">   다. 전기오류수정손실</t>
    <phoneticPr fontId="6" type="noConversion"/>
  </si>
  <si>
    <t xml:space="preserve">   라. 유형자산처분손실</t>
    <phoneticPr fontId="6" type="noConversion"/>
  </si>
  <si>
    <t>3. 현금의 유입이 없는 수익등의 차감</t>
  </si>
  <si>
    <t xml:space="preserve">   가. 유형자산처분이익</t>
    <phoneticPr fontId="6" type="noConversion"/>
  </si>
  <si>
    <t xml:space="preserve">   나. 전기오류수정이익</t>
    <phoneticPr fontId="6" type="noConversion"/>
  </si>
  <si>
    <t xml:space="preserve">   다. 자산수증이익</t>
    <phoneticPr fontId="6" type="noConversion"/>
  </si>
  <si>
    <t>4. 영업활동으로 인한 자산/부채 변동</t>
  </si>
  <si>
    <t xml:space="preserve">   가. 미수금의 감소(증가)</t>
    <phoneticPr fontId="6" type="noConversion"/>
  </si>
  <si>
    <t xml:space="preserve">   나 .미수수익의 감소(증가)</t>
    <phoneticPr fontId="6" type="noConversion"/>
  </si>
  <si>
    <t xml:space="preserve">   다. 선급급의 감소(증가)</t>
    <phoneticPr fontId="6" type="noConversion"/>
  </si>
  <si>
    <t xml:space="preserve">   마. 선수금의 증가(감소)</t>
    <phoneticPr fontId="6" type="noConversion"/>
  </si>
  <si>
    <t xml:space="preserve">   아. 퇴직금의 지급</t>
    <phoneticPr fontId="6" type="noConversion"/>
  </si>
  <si>
    <t>Ⅱ. 투자활동으로 인한 현금흐름</t>
  </si>
  <si>
    <t>1. 현금 유입액</t>
  </si>
  <si>
    <t xml:space="preserve">  가. 유동자산 감소</t>
  </si>
  <si>
    <t xml:space="preserve">  나. 투자자산 감소(장기대여금)</t>
    <phoneticPr fontId="6" type="noConversion"/>
  </si>
  <si>
    <t xml:space="preserve">  다. 유형자산 감소</t>
  </si>
  <si>
    <t xml:space="preserve">  라. 무형자산 감소</t>
  </si>
  <si>
    <t>2. 현금 유출액</t>
  </si>
  <si>
    <t xml:space="preserve">  가. 유동자산 증가</t>
  </si>
  <si>
    <t xml:space="preserve">  나. 투자자산 증가(장기대여금)</t>
    <phoneticPr fontId="6" type="noConversion"/>
  </si>
  <si>
    <t xml:space="preserve">  다. 유형자산 증가(비품)</t>
    <phoneticPr fontId="6" type="noConversion"/>
  </si>
  <si>
    <t xml:space="preserve">  라. 무형자산 증가</t>
  </si>
  <si>
    <t xml:space="preserve">  마. 기타비유동자산 증가(임차보증금)</t>
    <phoneticPr fontId="6" type="noConversion"/>
  </si>
  <si>
    <t>Ⅲ. 재무활동으로 인한 현금흐름</t>
  </si>
  <si>
    <t>1. 재무활동으로 인한 현금 유입액</t>
  </si>
  <si>
    <t xml:space="preserve">  가. 유동부채 증가</t>
  </si>
  <si>
    <t xml:space="preserve">  나. 장기차입부채 증가</t>
  </si>
  <si>
    <t xml:space="preserve">  다. 자본의 증가</t>
  </si>
  <si>
    <t>2. 재무활동으로 인한 현금 유출액</t>
  </si>
  <si>
    <t xml:space="preserve">  가. 유동부채 감소</t>
  </si>
  <si>
    <t xml:space="preserve">  나. 장기차입부채 감소</t>
  </si>
  <si>
    <t xml:space="preserve">  다. 자본의 감소</t>
  </si>
  <si>
    <t>Ⅳ. 현 금 의 증 가(감소)(Ⅰ+Ⅱ+Ⅲ)</t>
  </si>
  <si>
    <t>Ⅴ. 기 초 의 현 금</t>
  </si>
  <si>
    <t>Ⅵ. 기 말 의 현 금</t>
  </si>
  <si>
    <t>과             목</t>
    <phoneticPr fontId="4" type="noConversion"/>
  </si>
  <si>
    <t>현 금 흐 름 표</t>
    <phoneticPr fontId="4" type="noConversion"/>
  </si>
  <si>
    <t>재 무 상 태 표</t>
    <phoneticPr fontId="4" type="noConversion"/>
  </si>
  <si>
    <t>종  류</t>
    <phoneticPr fontId="6" type="noConversion"/>
  </si>
  <si>
    <t>보통예금</t>
    <phoneticPr fontId="6" type="noConversion"/>
  </si>
  <si>
    <t>정기예금</t>
    <phoneticPr fontId="6" type="noConversion"/>
  </si>
  <si>
    <t>합     계</t>
    <phoneticPr fontId="6" type="noConversion"/>
  </si>
  <si>
    <t>구          분</t>
    <phoneticPr fontId="4" type="noConversion"/>
  </si>
  <si>
    <t>자본금</t>
    <phoneticPr fontId="4" type="noConversion"/>
  </si>
  <si>
    <t>자본잉여금</t>
    <phoneticPr fontId="4" type="noConversion"/>
  </si>
  <si>
    <t>자본조정</t>
    <phoneticPr fontId="4" type="noConversion"/>
  </si>
  <si>
    <t>이익잉여금</t>
    <phoneticPr fontId="4" type="noConversion"/>
  </si>
  <si>
    <t>총   계</t>
    <phoneticPr fontId="4" type="noConversion"/>
  </si>
  <si>
    <t>민주화운동기념사업회</t>
    <phoneticPr fontId="4" type="noConversion"/>
  </si>
  <si>
    <t>회계정책변경누적효과</t>
    <phoneticPr fontId="4" type="noConversion"/>
  </si>
  <si>
    <t>전기오류수정</t>
    <phoneticPr fontId="4" type="noConversion"/>
  </si>
  <si>
    <t>수정 후 자본</t>
    <phoneticPr fontId="4" type="noConversion"/>
  </si>
  <si>
    <t>처분 후 이익잉여금</t>
    <phoneticPr fontId="4" type="noConversion"/>
  </si>
  <si>
    <t>당기순이익</t>
    <phoneticPr fontId="4" type="noConversion"/>
  </si>
  <si>
    <t>기타포괄
손익누계액</t>
    <phoneticPr fontId="4" type="noConversion"/>
  </si>
  <si>
    <t>임차보증금충당적립</t>
    <phoneticPr fontId="4" type="noConversion"/>
  </si>
  <si>
    <t>1. 임차보증금 충당적립액</t>
    <phoneticPr fontId="4" type="noConversion"/>
  </si>
  <si>
    <t>수입대체경비 충당</t>
    <phoneticPr fontId="4" type="noConversion"/>
  </si>
  <si>
    <t>2. 수입대체경비충당</t>
    <phoneticPr fontId="4" type="noConversion"/>
  </si>
  <si>
    <t>결산검사 보고서</t>
    <phoneticPr fontId="4" type="noConversion"/>
  </si>
  <si>
    <t>재 무 제 표 에 대 한</t>
    <phoneticPr fontId="4" type="noConversion"/>
  </si>
  <si>
    <t>국고보조금수입</t>
    <phoneticPr fontId="4" type="noConversion"/>
  </si>
  <si>
    <t>기타사업수입</t>
    <phoneticPr fontId="4" type="noConversion"/>
  </si>
  <si>
    <t>기타무형자산상각비</t>
    <phoneticPr fontId="4" type="noConversion"/>
  </si>
  <si>
    <t>손 익 계 산 서</t>
    <phoneticPr fontId="4" type="noConversion"/>
  </si>
  <si>
    <t>자 본 변 동 표</t>
    <phoneticPr fontId="4" type="noConversion"/>
  </si>
  <si>
    <t>과                   목</t>
    <phoneticPr fontId="4" type="noConversion"/>
  </si>
  <si>
    <t>처    분    예    정    일</t>
    <phoneticPr fontId="4" type="noConversion"/>
  </si>
  <si>
    <t xml:space="preserve"> 과                        목</t>
    <phoneticPr fontId="4" type="noConversion"/>
  </si>
  <si>
    <t>현금 및 현금성자산 명세서</t>
    <phoneticPr fontId="6" type="noConversion"/>
  </si>
  <si>
    <t>……………………………………………</t>
    <phoneticPr fontId="4" type="noConversion"/>
  </si>
  <si>
    <t>미수수익 명세서</t>
    <phoneticPr fontId="4" type="noConversion"/>
  </si>
  <si>
    <t>선급금 명세서</t>
    <phoneticPr fontId="4" type="noConversion"/>
  </si>
  <si>
    <t>임차보증금 명세서</t>
    <phoneticPr fontId="4" type="noConversion"/>
  </si>
  <si>
    <t>미지급금 명세서</t>
    <phoneticPr fontId="4" type="noConversion"/>
  </si>
  <si>
    <t>예수금 명세서</t>
    <phoneticPr fontId="4" type="noConversion"/>
  </si>
  <si>
    <t>퇴직급여충당부채 명세서</t>
    <phoneticPr fontId="4" type="noConversion"/>
  </si>
  <si>
    <t>1. 공인회계사 검사보고서</t>
    <phoneticPr fontId="4" type="noConversion"/>
  </si>
  <si>
    <t>2. 재무상태표</t>
    <phoneticPr fontId="4" type="noConversion"/>
  </si>
  <si>
    <t>3. 손익계산서</t>
    <phoneticPr fontId="4" type="noConversion"/>
  </si>
  <si>
    <t>4. 자본변동표</t>
    <phoneticPr fontId="4" type="noConversion"/>
  </si>
  <si>
    <t>5. 현금흐름표</t>
    <phoneticPr fontId="4" type="noConversion"/>
  </si>
  <si>
    <t>현금및현금성자산명세서</t>
    <phoneticPr fontId="4" type="noConversion"/>
  </si>
  <si>
    <t>장기대여금명세서</t>
    <phoneticPr fontId="4" type="noConversion"/>
  </si>
  <si>
    <t>기타사업수입 명세서</t>
    <phoneticPr fontId="4" type="noConversion"/>
  </si>
  <si>
    <t>이익잉여금처분계산서</t>
    <phoneticPr fontId="4" type="noConversion"/>
  </si>
  <si>
    <t>자산감가상각내역서</t>
    <phoneticPr fontId="4" type="noConversion"/>
  </si>
  <si>
    <t>이익잉여금 처분계산서(안)</t>
    <phoneticPr fontId="4" type="noConversion"/>
  </si>
  <si>
    <t>기타사업수입 명세서</t>
    <phoneticPr fontId="6" type="noConversion"/>
  </si>
  <si>
    <t>비               품</t>
    <phoneticPr fontId="4" type="noConversion"/>
  </si>
  <si>
    <t>선수보조금</t>
    <phoneticPr fontId="4" type="noConversion"/>
  </si>
  <si>
    <t>급여</t>
    <phoneticPr fontId="4" type="noConversion"/>
  </si>
  <si>
    <t>정기예금</t>
    <phoneticPr fontId="6" type="noConversion"/>
  </si>
  <si>
    <t>사료관</t>
  </si>
  <si>
    <t>컴퓨터 1세트(본체, 모니터, 삼성)</t>
  </si>
  <si>
    <t>지니온</t>
  </si>
  <si>
    <t>2014.11.17</t>
  </si>
  <si>
    <t>점자프린터 1개(장애인용)</t>
  </si>
  <si>
    <t>바투비전</t>
  </si>
  <si>
    <t>2014.12.08</t>
  </si>
  <si>
    <t>정보시스템 통합스토리지 하드디스크 증설(300GB, 1개)</t>
  </si>
  <si>
    <t>LG노트북(15ND540-UX7DK) 4대</t>
  </si>
  <si>
    <t>시설비</t>
    <phoneticPr fontId="4" type="noConversion"/>
  </si>
  <si>
    <t>수입대체경비 충당</t>
    <phoneticPr fontId="4" type="noConversion"/>
  </si>
  <si>
    <t>임차보증금충당환입</t>
    <phoneticPr fontId="4" type="noConversion"/>
  </si>
  <si>
    <t xml:space="preserve">   라. 임차보증금충당적립액 환입분</t>
    <phoneticPr fontId="4" type="noConversion"/>
  </si>
  <si>
    <t xml:space="preserve">  마. 기타비유동자산 감소(임차보증금)</t>
    <phoneticPr fontId="6" type="noConversion"/>
  </si>
  <si>
    <t>선수보조금명세서</t>
    <phoneticPr fontId="4" type="noConversion"/>
  </si>
  <si>
    <t>광교회계법인</t>
    <phoneticPr fontId="4" type="noConversion"/>
  </si>
  <si>
    <t>6. 부속명세서</t>
    <phoneticPr fontId="4" type="noConversion"/>
  </si>
  <si>
    <t>예산집행명세표</t>
    <phoneticPr fontId="4" type="noConversion"/>
  </si>
  <si>
    <t>6. 부 속 명 세 서</t>
    <phoneticPr fontId="4" type="noConversion"/>
  </si>
  <si>
    <t>……………………</t>
    <phoneticPr fontId="4" type="noConversion"/>
  </si>
  <si>
    <t>교사연수 참가비 수입</t>
    <phoneticPr fontId="6" type="noConversion"/>
  </si>
  <si>
    <t>사업본부</t>
    <phoneticPr fontId="6" type="noConversion"/>
  </si>
  <si>
    <t>사진사료 이용료 수입</t>
    <phoneticPr fontId="6" type="noConversion"/>
  </si>
  <si>
    <t>공통</t>
    <phoneticPr fontId="6" type="noConversion"/>
  </si>
  <si>
    <t xml:space="preserve"> 민주화운동기념사업회</t>
    <phoneticPr fontId="6" type="noConversion"/>
  </si>
  <si>
    <t>(단위:원)</t>
    <phoneticPr fontId="6" type="noConversion"/>
  </si>
  <si>
    <t>자  산  명</t>
    <phoneticPr fontId="6" type="noConversion"/>
  </si>
  <si>
    <t>정리</t>
    <phoneticPr fontId="4" type="noConversion"/>
  </si>
  <si>
    <t>구입연도</t>
    <phoneticPr fontId="4" type="noConversion"/>
  </si>
  <si>
    <t>기초금액</t>
    <phoneticPr fontId="6" type="noConversion"/>
  </si>
  <si>
    <t>당기증가</t>
    <phoneticPr fontId="6" type="noConversion"/>
  </si>
  <si>
    <t>당기감소</t>
    <phoneticPr fontId="6" type="noConversion"/>
  </si>
  <si>
    <t>기말잔액</t>
    <phoneticPr fontId="6" type="noConversion"/>
  </si>
  <si>
    <t>전기말
상각누계액</t>
    <phoneticPr fontId="6" type="noConversion"/>
  </si>
  <si>
    <t>당기상각액</t>
    <phoneticPr fontId="6" type="noConversion"/>
  </si>
  <si>
    <t>당기상각감소액</t>
    <phoneticPr fontId="6" type="noConversion"/>
  </si>
  <si>
    <t>당기말
상각누계액</t>
    <phoneticPr fontId="6" type="noConversion"/>
  </si>
  <si>
    <t>미상각잔액</t>
    <phoneticPr fontId="6" type="noConversion"/>
  </si>
  <si>
    <t>그랜드 스타렉스 디젤 왜건</t>
    <phoneticPr fontId="6" type="noConversion"/>
  </si>
  <si>
    <t>2010.05.19</t>
    <phoneticPr fontId="4" type="noConversion"/>
  </si>
  <si>
    <t>업무용차량구입(프라이드)</t>
    <phoneticPr fontId="6" type="noConversion"/>
  </si>
  <si>
    <t>2007.06.25</t>
    <phoneticPr fontId="4" type="noConversion"/>
  </si>
  <si>
    <t>차  량  운  반  구</t>
    <phoneticPr fontId="6" type="noConversion"/>
  </si>
  <si>
    <t>2015년 통합백업시스템 구축-AVAMAR M1솔루션</t>
  </si>
  <si>
    <t>레이저프린터 2대 구입-신도리코,P405dh,컬러</t>
  </si>
  <si>
    <t>감가상각 내역</t>
    <phoneticPr fontId="6" type="noConversion"/>
  </si>
  <si>
    <t>제16기</t>
    <phoneticPr fontId="4" type="noConversion"/>
  </si>
  <si>
    <t>2016년 01월 01일부터</t>
    <phoneticPr fontId="4" type="noConversion"/>
  </si>
  <si>
    <t>2016년 12월 31일까지</t>
    <phoneticPr fontId="4" type="noConversion"/>
  </si>
  <si>
    <t>제 16 기    2016년  12월  31일 현재</t>
    <phoneticPr fontId="4" type="noConversion"/>
  </si>
  <si>
    <t>제 16 기      2016년  01월  01일 부터     2016년  12월  31일 까지</t>
    <phoneticPr fontId="4" type="noConversion"/>
  </si>
  <si>
    <t>1. 유형자산처분손실</t>
    <phoneticPr fontId="4" type="noConversion"/>
  </si>
  <si>
    <t>제17기</t>
    <phoneticPr fontId="4" type="noConversion"/>
  </si>
  <si>
    <t>2017년 01월 01일부터</t>
    <phoneticPr fontId="4" type="noConversion"/>
  </si>
  <si>
    <t>2017년 12월 31일까지</t>
    <phoneticPr fontId="4" type="noConversion"/>
  </si>
  <si>
    <t>제 17 기    2017년  12월  31일 현재</t>
    <phoneticPr fontId="4" type="noConversion"/>
  </si>
  <si>
    <t>제  16 (전)  기</t>
    <phoneticPr fontId="4" type="noConversion"/>
  </si>
  <si>
    <t>제  17 (당)  기</t>
    <phoneticPr fontId="4" type="noConversion"/>
  </si>
  <si>
    <t>140-005-221563</t>
  </si>
  <si>
    <t>제세공과금 관리</t>
  </si>
  <si>
    <t>사업본부 관리 1</t>
  </si>
  <si>
    <t>사업본부 관리 2</t>
  </si>
  <si>
    <t>이익잉여금 적립</t>
    <phoneticPr fontId="6" type="noConversion"/>
  </si>
  <si>
    <t>퇴직급여충당금 적립</t>
    <phoneticPr fontId="6" type="noConversion"/>
  </si>
  <si>
    <t>수입대체, 퇴직급여 등</t>
    <phoneticPr fontId="6" type="noConversion"/>
  </si>
  <si>
    <t>E-나라시스템 관리 계좌</t>
    <phoneticPr fontId="6" type="noConversion"/>
  </si>
  <si>
    <t>임시 관리</t>
    <phoneticPr fontId="6" type="noConversion"/>
  </si>
  <si>
    <t>국고보조 예산 관리</t>
    <phoneticPr fontId="6" type="noConversion"/>
  </si>
  <si>
    <t>제17기  2017년 12월 31일 현재</t>
    <phoneticPr fontId="6" type="noConversion"/>
  </si>
  <si>
    <t>100-031-******</t>
    <phoneticPr fontId="6" type="noConversion"/>
  </si>
  <si>
    <t>140-006-******</t>
    <phoneticPr fontId="6" type="noConversion"/>
  </si>
  <si>
    <t>100-025-******</t>
    <phoneticPr fontId="6" type="noConversion"/>
  </si>
  <si>
    <t>140-005-******</t>
    <phoneticPr fontId="6" type="noConversion"/>
  </si>
  <si>
    <t>140-007-******</t>
    <phoneticPr fontId="6" type="noConversion"/>
  </si>
  <si>
    <t>140-011-******</t>
    <phoneticPr fontId="6" type="noConversion"/>
  </si>
  <si>
    <t>1020-429-******</t>
    <phoneticPr fontId="6" type="noConversion"/>
  </si>
  <si>
    <t>1020-929-******</t>
    <phoneticPr fontId="6" type="noConversion"/>
  </si>
  <si>
    <t>신한은행</t>
    <phoneticPr fontId="6" type="noConversion"/>
  </si>
  <si>
    <t>우리은행</t>
    <phoneticPr fontId="6" type="noConversion"/>
  </si>
  <si>
    <t>제17기  2017년  01월  01일부터   2017년 12월 31일까지</t>
    <phoneticPr fontId="6" type="noConversion"/>
  </si>
  <si>
    <t>제   16   (전) 기</t>
    <phoneticPr fontId="4" type="noConversion"/>
  </si>
  <si>
    <t>제   17   (당) 기</t>
    <phoneticPr fontId="4" type="noConversion"/>
  </si>
  <si>
    <t>제17기 2017년 12월 31일 현재</t>
    <phoneticPr fontId="6" type="noConversion"/>
  </si>
  <si>
    <t>전동드릴</t>
    <phoneticPr fontId="6" type="noConversion"/>
  </si>
  <si>
    <t>서가</t>
    <phoneticPr fontId="6" type="noConversion"/>
  </si>
  <si>
    <t>서가-연구소</t>
    <phoneticPr fontId="6" type="noConversion"/>
  </si>
  <si>
    <t>미술품</t>
    <phoneticPr fontId="6" type="noConversion"/>
  </si>
  <si>
    <t>이정수 대형그림</t>
    <phoneticPr fontId="6" type="noConversion"/>
  </si>
  <si>
    <t>김진수 대형그림</t>
    <phoneticPr fontId="6" type="noConversion"/>
  </si>
  <si>
    <t>전기히터(5대)</t>
    <phoneticPr fontId="6" type="noConversion"/>
  </si>
  <si>
    <t>모빌랙</t>
    <phoneticPr fontId="6" type="noConversion"/>
  </si>
  <si>
    <t>임원실 보조 테이블</t>
    <phoneticPr fontId="6" type="noConversion"/>
  </si>
  <si>
    <t>도서 비치서가</t>
    <phoneticPr fontId="6" type="noConversion"/>
  </si>
  <si>
    <t>사료열람 복사기</t>
    <phoneticPr fontId="6" type="noConversion"/>
  </si>
  <si>
    <t>임원실 보조테이블</t>
    <phoneticPr fontId="6" type="noConversion"/>
  </si>
  <si>
    <t>김남주전 전시작품(8점)</t>
    <phoneticPr fontId="6" type="noConversion"/>
  </si>
  <si>
    <t>전태일전 전시작품(2점)</t>
    <phoneticPr fontId="6" type="noConversion"/>
  </si>
  <si>
    <t>복합기신도리코Aficio1075</t>
    <phoneticPr fontId="6" type="noConversion"/>
  </si>
  <si>
    <t>공제회 전시작품</t>
    <phoneticPr fontId="6" type="noConversion"/>
  </si>
  <si>
    <t xml:space="preserve">복사기제록스 DCC240 </t>
    <phoneticPr fontId="6" type="noConversion"/>
  </si>
  <si>
    <t>사료관 냉장고(1대)</t>
    <phoneticPr fontId="6" type="noConversion"/>
  </si>
  <si>
    <t>후지DC-605 디지털복합기(1대)</t>
    <phoneticPr fontId="6" type="noConversion"/>
  </si>
  <si>
    <t>서고 모빌랙(1식)</t>
    <phoneticPr fontId="6" type="noConversion"/>
  </si>
  <si>
    <t>사료관리시스템 네크워크장비</t>
    <phoneticPr fontId="6" type="noConversion"/>
  </si>
  <si>
    <t>마이크(5ea),스탠드(4ea)</t>
    <phoneticPr fontId="6" type="noConversion"/>
  </si>
  <si>
    <t>마이크코드,전원공급기(1EA)</t>
    <phoneticPr fontId="6" type="noConversion"/>
  </si>
  <si>
    <t xml:space="preserve">캐논ixsus 디지털카메라(1EA) </t>
    <phoneticPr fontId="6" type="noConversion"/>
  </si>
  <si>
    <t>소니ICD-U70 디지털녹음기(1EA)</t>
    <phoneticPr fontId="6" type="noConversion"/>
  </si>
  <si>
    <t>업무용 청소기(2EA)</t>
    <phoneticPr fontId="6" type="noConversion"/>
  </si>
  <si>
    <t>연구소 책장(1EA)</t>
    <phoneticPr fontId="6" type="noConversion"/>
  </si>
  <si>
    <t>사회대 테이블(1EA)</t>
    <phoneticPr fontId="6" type="noConversion"/>
  </si>
  <si>
    <t>사무실 칸막이,책상</t>
    <phoneticPr fontId="6" type="noConversion"/>
  </si>
  <si>
    <t>연구소 책장(4EA)</t>
    <phoneticPr fontId="6" type="noConversion"/>
  </si>
  <si>
    <t xml:space="preserve">서고감시카메라 </t>
    <phoneticPr fontId="6" type="noConversion"/>
  </si>
  <si>
    <t>LCD모니터(33대)</t>
    <phoneticPr fontId="6" type="noConversion"/>
  </si>
  <si>
    <t>웹서버 HP ProLiant DL580G4</t>
    <phoneticPr fontId="6" type="noConversion"/>
  </si>
  <si>
    <t>컴퓨터본체 (50대)</t>
    <phoneticPr fontId="6" type="noConversion"/>
  </si>
  <si>
    <t xml:space="preserve">릴레이87투데이 간이전시세트 </t>
    <phoneticPr fontId="6" type="noConversion"/>
  </si>
  <si>
    <t>신그룹웨어 개발서버용 S/W</t>
    <phoneticPr fontId="6" type="noConversion"/>
  </si>
  <si>
    <t>웹하드시스템 서버 및 솔루션</t>
    <phoneticPr fontId="6" type="noConversion"/>
  </si>
  <si>
    <t>프린터(신도리코 LP3532/1대)</t>
    <phoneticPr fontId="6" type="noConversion"/>
  </si>
  <si>
    <t>정보화시스템 S/W</t>
    <phoneticPr fontId="6" type="noConversion"/>
  </si>
  <si>
    <t>대량메일발송시스템(웹서버)</t>
    <phoneticPr fontId="6" type="noConversion"/>
  </si>
  <si>
    <t>대량메일발송시스템(H/W)</t>
    <phoneticPr fontId="6" type="noConversion"/>
  </si>
  <si>
    <t>웹방화벽,서버(MS W2003 R2 KN/6대)</t>
    <phoneticPr fontId="6" type="noConversion"/>
  </si>
  <si>
    <t>사료원문DB시스템 개발장비</t>
    <phoneticPr fontId="6" type="noConversion"/>
  </si>
  <si>
    <t>캠코더 1EA(디지털, 소니 HDR-SR11)</t>
    <phoneticPr fontId="6" type="noConversion"/>
  </si>
  <si>
    <t>카메라 1EA(디지털, 닉콘 TH/D40)</t>
    <phoneticPr fontId="6" type="noConversion"/>
  </si>
  <si>
    <t>카메라 1EA(디지털, 삼성테크윈, 교육팀)</t>
    <phoneticPr fontId="6" type="noConversion"/>
  </si>
  <si>
    <t>노트북 5EA(홍보팀, HP)</t>
    <phoneticPr fontId="6" type="noConversion"/>
  </si>
  <si>
    <t>노트북 2EA(교육팀, HP)</t>
    <phoneticPr fontId="6" type="noConversion"/>
  </si>
  <si>
    <t>서가 2EA(사료관 정보자료실)</t>
    <phoneticPr fontId="6" type="noConversion"/>
  </si>
  <si>
    <t>프린터(레이저, 신도리코 LP3532/1대)</t>
    <phoneticPr fontId="6" type="noConversion"/>
  </si>
  <si>
    <t>S/W 1EA(아르미6.5)</t>
    <phoneticPr fontId="6" type="noConversion"/>
  </si>
  <si>
    <t>하드디스크(사료원문DB저장, SUN 400GB)</t>
    <phoneticPr fontId="6" type="noConversion"/>
  </si>
  <si>
    <t>캠코더 1EA(디지털, 소니 HDR-SR12)</t>
    <phoneticPr fontId="6" type="noConversion"/>
  </si>
  <si>
    <t>2009.04.06</t>
    <phoneticPr fontId="4" type="noConversion"/>
  </si>
  <si>
    <t>휴대용 하드디스크 2개(새로텍 320G,국제팀)</t>
    <phoneticPr fontId="6" type="noConversion"/>
  </si>
  <si>
    <t>2009.04.21</t>
    <phoneticPr fontId="4" type="noConversion"/>
  </si>
  <si>
    <t>2009.06.21</t>
    <phoneticPr fontId="4" type="noConversion"/>
  </si>
  <si>
    <t>2009.11.03</t>
    <phoneticPr fontId="4" type="noConversion"/>
  </si>
  <si>
    <t>레이저프린터 2대</t>
    <phoneticPr fontId="6" type="noConversion"/>
  </si>
  <si>
    <t>2009.12.28</t>
    <phoneticPr fontId="4" type="noConversion"/>
  </si>
  <si>
    <t>LCD모니터(19인치) 4대 구입</t>
    <phoneticPr fontId="6" type="noConversion"/>
  </si>
  <si>
    <t>2010.03.08</t>
    <phoneticPr fontId="4" type="noConversion"/>
  </si>
  <si>
    <t xml:space="preserve">애플 맥캔토시 및 27인치 모니터 구입 </t>
    <phoneticPr fontId="6" type="noConversion"/>
  </si>
  <si>
    <t>2010.03.18</t>
    <phoneticPr fontId="4" type="noConversion"/>
  </si>
  <si>
    <t>전산실 네트워크 허브 장비 교체</t>
    <phoneticPr fontId="6" type="noConversion"/>
  </si>
  <si>
    <t>2010.08.20</t>
    <phoneticPr fontId="4" type="noConversion"/>
  </si>
  <si>
    <t>영상 다큐 음성, 영상 구현 하드디스크 3개 구입</t>
    <phoneticPr fontId="6" type="noConversion"/>
  </si>
  <si>
    <t>2010.12.06</t>
    <phoneticPr fontId="4" type="noConversion"/>
  </si>
  <si>
    <t>4월혁명 사료총집 DB 네트워크 백업 장비 1대 구입</t>
    <phoneticPr fontId="6" type="noConversion"/>
  </si>
  <si>
    <t>2010.12.17</t>
    <phoneticPr fontId="4" type="noConversion"/>
  </si>
  <si>
    <t>디지털카메라 플레쉬 구매</t>
    <phoneticPr fontId="6" type="noConversion"/>
  </si>
  <si>
    <t>2010.12.20</t>
    <phoneticPr fontId="4" type="noConversion"/>
  </si>
  <si>
    <t>전산장비 백본스위치</t>
    <phoneticPr fontId="6" type="noConversion"/>
  </si>
  <si>
    <t>2011.06.07</t>
    <phoneticPr fontId="4" type="noConversion"/>
  </si>
  <si>
    <t>전산장비 통합스토리지 디스크 증설(5대)</t>
    <phoneticPr fontId="6" type="noConversion"/>
  </si>
  <si>
    <t>사료수집 촬영용 사진기 구입</t>
    <phoneticPr fontId="6" type="noConversion"/>
  </si>
  <si>
    <t>2011.07.18</t>
    <phoneticPr fontId="4" type="noConversion"/>
  </si>
  <si>
    <t>LED23인치 모니터 구입(6대)</t>
    <phoneticPr fontId="6" type="noConversion"/>
  </si>
  <si>
    <t>2011.10.04</t>
    <phoneticPr fontId="4" type="noConversion"/>
  </si>
  <si>
    <t>동영상 콘텐츠 편집 소프트 웨어</t>
    <phoneticPr fontId="6" type="noConversion"/>
  </si>
  <si>
    <t>2011.12.26</t>
    <phoneticPr fontId="4" type="noConversion"/>
  </si>
  <si>
    <t>유리장 서가(홍보팀 5EA)</t>
    <phoneticPr fontId="6" type="noConversion"/>
  </si>
  <si>
    <t>캐비닛(물품보관용 5EA)</t>
    <phoneticPr fontId="6" type="noConversion"/>
  </si>
  <si>
    <t>칸막이 구입(1층용 83EA)</t>
    <phoneticPr fontId="6" type="noConversion"/>
  </si>
  <si>
    <t>가구(쇼파 2EA/테이블 1EA)</t>
    <phoneticPr fontId="6" type="noConversion"/>
  </si>
  <si>
    <t>방송장비(대회의실, 마이크 2EA, 이큐라이저 1EA)</t>
    <phoneticPr fontId="6" type="noConversion"/>
  </si>
  <si>
    <t>2009.07.22</t>
    <phoneticPr fontId="4" type="noConversion"/>
  </si>
  <si>
    <t>2009.08.06</t>
    <phoneticPr fontId="4" type="noConversion"/>
  </si>
  <si>
    <t>2009.08.20</t>
    <phoneticPr fontId="4" type="noConversion"/>
  </si>
  <si>
    <t>2009.12.04</t>
    <phoneticPr fontId="4" type="noConversion"/>
  </si>
  <si>
    <t>2009.12.28</t>
    <phoneticPr fontId="4" type="noConversion"/>
  </si>
  <si>
    <t>알툴즈 45개 구입</t>
    <phoneticPr fontId="6" type="noConversion"/>
  </si>
  <si>
    <t>2011.12.05</t>
    <phoneticPr fontId="4" type="noConversion"/>
  </si>
  <si>
    <t>레이저프린터 2개 구입</t>
    <phoneticPr fontId="6" type="noConversion"/>
  </si>
  <si>
    <t>종이펀칭 바인딩기 구입</t>
    <phoneticPr fontId="6" type="noConversion"/>
  </si>
  <si>
    <t>팩스기기 6개 구입</t>
    <phoneticPr fontId="6" type="noConversion"/>
  </si>
  <si>
    <t>MS-OFFICE 2011 45개 구입</t>
    <phoneticPr fontId="6" type="noConversion"/>
  </si>
  <si>
    <t>리눅스 웹서버 바이러스 백신 구입</t>
    <phoneticPr fontId="6" type="noConversion"/>
  </si>
  <si>
    <t>그래픽 소프트웨어 포토샵/일러스트 구입</t>
    <phoneticPr fontId="6" type="noConversion"/>
  </si>
  <si>
    <t>미니노트북(HP 넷북) 2개 구입</t>
    <phoneticPr fontId="6" type="noConversion"/>
  </si>
  <si>
    <t>줌텍스트</t>
    <phoneticPr fontId="6" type="noConversion"/>
  </si>
  <si>
    <t>2011.12.15</t>
    <phoneticPr fontId="4" type="noConversion"/>
  </si>
  <si>
    <t>높낮이조절책상</t>
    <phoneticPr fontId="6" type="noConversion"/>
  </si>
  <si>
    <t>음성지원프로그램</t>
    <phoneticPr fontId="6" type="noConversion"/>
  </si>
  <si>
    <t>공공이용보청기</t>
    <phoneticPr fontId="6" type="noConversion"/>
  </si>
  <si>
    <t>강연대, 의자 2개</t>
    <phoneticPr fontId="6" type="noConversion"/>
  </si>
  <si>
    <t>2012.07.04</t>
    <phoneticPr fontId="4" type="noConversion"/>
  </si>
  <si>
    <t xml:space="preserve">핀마이크 </t>
    <phoneticPr fontId="6" type="noConversion"/>
  </si>
  <si>
    <t>2012.07.20</t>
    <phoneticPr fontId="4" type="noConversion"/>
  </si>
  <si>
    <t>점자단말기, 탁상용독서확대기</t>
    <phoneticPr fontId="6" type="noConversion"/>
  </si>
  <si>
    <t>2012.09.21</t>
    <phoneticPr fontId="4" type="noConversion"/>
  </si>
  <si>
    <t>사료관 열람실 CCTV카메라</t>
    <phoneticPr fontId="6" type="noConversion"/>
  </si>
  <si>
    <t>서지관리프로그램</t>
    <phoneticPr fontId="6" type="noConversion"/>
  </si>
  <si>
    <t>연구소 전용 카메라(캐논6500)</t>
    <phoneticPr fontId="6" type="noConversion"/>
  </si>
  <si>
    <t>장애인용 키보드/마우스</t>
    <phoneticPr fontId="6" type="noConversion"/>
  </si>
  <si>
    <t>한리텍</t>
    <phoneticPr fontId="4" type="noConversion"/>
  </si>
  <si>
    <t>2013.12.10</t>
    <phoneticPr fontId="4" type="noConversion"/>
  </si>
  <si>
    <t>장애인 인쇄물 정보 접근성 향상 S/W-보이스아이</t>
    <phoneticPr fontId="6" type="noConversion"/>
  </si>
  <si>
    <t>2013.04.05</t>
    <phoneticPr fontId="4" type="noConversion"/>
  </si>
  <si>
    <t>삼성 LED TV-125cm, 1개, 이사장실-삼성전자</t>
    <phoneticPr fontId="4" type="noConversion"/>
  </si>
  <si>
    <t>삼성</t>
    <phoneticPr fontId="4" type="noConversion"/>
  </si>
  <si>
    <t>2015.04.10</t>
    <phoneticPr fontId="4" type="noConversion"/>
  </si>
  <si>
    <t>소형 프린터기 구입-PIXMA ip110 1대-지니온</t>
    <phoneticPr fontId="4" type="noConversion"/>
  </si>
  <si>
    <t>지니온</t>
    <phoneticPr fontId="4" type="noConversion"/>
  </si>
  <si>
    <t>2015.09.25</t>
    <phoneticPr fontId="4" type="noConversion"/>
  </si>
  <si>
    <t>임원 차량 DMB수신기-1대</t>
    <phoneticPr fontId="4" type="noConversion"/>
  </si>
  <si>
    <t>2015.10.30</t>
    <phoneticPr fontId="4" type="noConversion"/>
  </si>
  <si>
    <t>2015.11.30</t>
    <phoneticPr fontId="4" type="noConversion"/>
  </si>
  <si>
    <t>Epson WorkForce DS-520 스캐너 1대(수수료포함)</t>
    <phoneticPr fontId="4" type="noConversion"/>
  </si>
  <si>
    <t>홍보용 카메라-미러리스(소니 알파 A6000) 1대</t>
    <phoneticPr fontId="4" type="noConversion"/>
  </si>
  <si>
    <t>전산실 항온항습기 1세트-지니온</t>
    <phoneticPr fontId="4" type="noConversion"/>
  </si>
  <si>
    <t>2014.10.30</t>
    <phoneticPr fontId="4" type="noConversion"/>
  </si>
  <si>
    <t>레이져프린터 3개</t>
    <phoneticPr fontId="4" type="noConversion"/>
  </si>
  <si>
    <t>2014.12.08</t>
    <phoneticPr fontId="4" type="noConversion"/>
  </si>
  <si>
    <t>조명세트 1개-박물촬영용(사료관)</t>
    <phoneticPr fontId="4" type="noConversion"/>
  </si>
  <si>
    <t>세기P&amp;C</t>
    <phoneticPr fontId="4" type="noConversion"/>
  </si>
  <si>
    <t>2014.12.19</t>
    <phoneticPr fontId="4" type="noConversion"/>
  </si>
  <si>
    <t>음성.영상 디지털 변환기 1개(사료관)</t>
    <phoneticPr fontId="4" type="noConversion"/>
  </si>
  <si>
    <t>2014.12.29</t>
    <phoneticPr fontId="4" type="noConversion"/>
  </si>
  <si>
    <t>전산실 랙 구입</t>
    <phoneticPr fontId="4" type="noConversion"/>
  </si>
  <si>
    <t>정보시스템 방화벽 장비</t>
    <phoneticPr fontId="4" type="noConversion"/>
  </si>
  <si>
    <t>2014.11.24</t>
    <phoneticPr fontId="4" type="noConversion"/>
  </si>
  <si>
    <t>웹 취약점 관리시스템 구입</t>
    <phoneticPr fontId="4" type="noConversion"/>
  </si>
  <si>
    <t>정보시스템 보안 웹하드 솔루션 구입</t>
    <phoneticPr fontId="4" type="noConversion"/>
  </si>
  <si>
    <t>사료관 항온항습기 2개 구입</t>
    <phoneticPr fontId="4" type="noConversion"/>
  </si>
  <si>
    <t>에이알</t>
    <phoneticPr fontId="4" type="noConversion"/>
  </si>
  <si>
    <t>2015.01.14</t>
    <phoneticPr fontId="4" type="noConversion"/>
  </si>
  <si>
    <t>박물 촬영 장비-소니 TH/A7K, 2430만화소 1세트</t>
    <phoneticPr fontId="4" type="noConversion"/>
  </si>
  <si>
    <t>나라오름</t>
    <phoneticPr fontId="4" type="noConversion"/>
  </si>
  <si>
    <t>2015.01.28</t>
    <phoneticPr fontId="4" type="noConversion"/>
  </si>
  <si>
    <t>2015.03.25</t>
    <phoneticPr fontId="4" type="noConversion"/>
  </si>
  <si>
    <t>노트북 서피스프로3(128G) 1개(파우치등포함)</t>
    <phoneticPr fontId="4" type="noConversion"/>
  </si>
  <si>
    <t>2015.03.31</t>
    <phoneticPr fontId="4" type="noConversion"/>
  </si>
  <si>
    <t>스팸차단 솔루션-지란지교시큐리티 스팸스나이퍼5.0</t>
    <phoneticPr fontId="4" type="noConversion"/>
  </si>
  <si>
    <t>삼성컴퓨터 본체(리퍼) 5개(379,000*5개)</t>
    <phoneticPr fontId="4" type="noConversion"/>
  </si>
  <si>
    <t>2015.04.30</t>
    <phoneticPr fontId="4" type="noConversion"/>
  </si>
  <si>
    <t>2015.07.10</t>
    <phoneticPr fontId="4" type="noConversion"/>
  </si>
  <si>
    <t>홈페이지 개인정보보호 웹필터-W2000 2.0.</t>
    <phoneticPr fontId="4" type="noConversion"/>
  </si>
  <si>
    <t>지란지교</t>
    <phoneticPr fontId="4" type="noConversion"/>
  </si>
  <si>
    <t>2015.11.03</t>
    <phoneticPr fontId="4" type="noConversion"/>
  </si>
  <si>
    <t>그룹웨어 디스크(HDD) 증설-IBM DAS 스토리지 DS4700</t>
    <phoneticPr fontId="4" type="noConversion"/>
  </si>
  <si>
    <t>2015.11.10</t>
    <phoneticPr fontId="4" type="noConversion"/>
  </si>
  <si>
    <t>㈜신도리코</t>
    <phoneticPr fontId="4" type="noConversion"/>
  </si>
  <si>
    <t>2016.04.07</t>
    <phoneticPr fontId="4" type="noConversion"/>
  </si>
  <si>
    <t>업무용 컴퓨터 6대 구입-삼보데스크탑</t>
    <phoneticPr fontId="4" type="noConversion"/>
  </si>
  <si>
    <t>대우인퍼스</t>
  </si>
  <si>
    <t>2017.11.10</t>
  </si>
  <si>
    <t>삼성전자</t>
  </si>
  <si>
    <t>2017.11.07</t>
  </si>
  <si>
    <t>전산실 무정전전원장치(UPS)-Npi-ups 203K</t>
    <phoneticPr fontId="4" type="noConversion"/>
  </si>
  <si>
    <t xml:space="preserve">비         품 </t>
    <phoneticPr fontId="6" type="noConversion"/>
  </si>
  <si>
    <t>사료관 오픈아카이브즈 검색엔진</t>
    <phoneticPr fontId="6" type="noConversion"/>
  </si>
  <si>
    <t>다이퀘스트</t>
    <phoneticPr fontId="4" type="noConversion"/>
  </si>
  <si>
    <t>2013.11.10</t>
    <phoneticPr fontId="4" type="noConversion"/>
  </si>
  <si>
    <t>사료관 오픈아카이브즈 시스템 구축</t>
    <phoneticPr fontId="6" type="noConversion"/>
  </si>
  <si>
    <t>유에프오</t>
    <phoneticPr fontId="4" type="noConversion"/>
  </si>
  <si>
    <t>2015.12.24</t>
    <phoneticPr fontId="4" type="noConversion"/>
  </si>
  <si>
    <t>무   형   자   산</t>
    <phoneticPr fontId="6" type="noConversion"/>
  </si>
  <si>
    <t>합          계</t>
    <phoneticPr fontId="6" type="noConversion"/>
  </si>
  <si>
    <t>무형자산 제외(유형자산 소계)</t>
    <phoneticPr fontId="4" type="noConversion"/>
  </si>
  <si>
    <t>2017년 예산 집행 명세</t>
    <phoneticPr fontId="25" type="noConversion"/>
  </si>
  <si>
    <t>1. 국고보조금 예산 내역</t>
    <phoneticPr fontId="25" type="noConversion"/>
  </si>
  <si>
    <t>(단위: 원)</t>
    <phoneticPr fontId="25" type="noConversion"/>
  </si>
  <si>
    <t>예산액
(가)</t>
    <phoneticPr fontId="25" type="noConversion"/>
  </si>
  <si>
    <t>전년이월
(나)</t>
    <phoneticPr fontId="25" type="noConversion"/>
  </si>
  <si>
    <t>전용조정
(다)</t>
    <phoneticPr fontId="25" type="noConversion"/>
  </si>
  <si>
    <t>예산현액
(라=가+나+다)</t>
    <phoneticPr fontId="25" type="noConversion"/>
  </si>
  <si>
    <t>지출액
(마)</t>
    <phoneticPr fontId="25" type="noConversion"/>
  </si>
  <si>
    <t>집행잔액
(바=라-마)</t>
    <phoneticPr fontId="25" type="noConversion"/>
  </si>
  <si>
    <t>차년도이월
(사)</t>
    <phoneticPr fontId="25" type="noConversion"/>
  </si>
  <si>
    <t>불용
(아=바-사)</t>
    <phoneticPr fontId="25" type="noConversion"/>
  </si>
  <si>
    <t>국고보조금 예산 합계</t>
    <phoneticPr fontId="25" type="noConversion"/>
  </si>
  <si>
    <t>기관운영</t>
    <phoneticPr fontId="30" type="noConversion"/>
  </si>
  <si>
    <t>인건비</t>
    <phoneticPr fontId="30" type="noConversion"/>
  </si>
  <si>
    <t>물건비</t>
    <phoneticPr fontId="30" type="noConversion"/>
  </si>
  <si>
    <t>이전지출</t>
    <phoneticPr fontId="30" type="noConversion"/>
  </si>
  <si>
    <t>홍보와정보화사업</t>
    <phoneticPr fontId="30" type="noConversion"/>
  </si>
  <si>
    <t>홍보</t>
    <phoneticPr fontId="30" type="noConversion"/>
  </si>
  <si>
    <t>통합정보화</t>
    <phoneticPr fontId="30" type="noConversion"/>
  </si>
  <si>
    <t>민주화운동정신계승</t>
    <phoneticPr fontId="30" type="noConversion"/>
  </si>
  <si>
    <t>기념협력사업</t>
    <phoneticPr fontId="30" type="noConversion"/>
  </si>
  <si>
    <t>계승사업</t>
    <phoneticPr fontId="30" type="noConversion"/>
  </si>
  <si>
    <t>민주주의기반구축</t>
    <phoneticPr fontId="30" type="noConversion"/>
  </si>
  <si>
    <t>기획일반</t>
    <phoneticPr fontId="30" type="noConversion"/>
  </si>
  <si>
    <t>기념관건립</t>
    <phoneticPr fontId="30" type="noConversion"/>
  </si>
  <si>
    <t>연구사업</t>
    <phoneticPr fontId="30" type="noConversion"/>
  </si>
  <si>
    <t>학술연구</t>
    <phoneticPr fontId="30" type="noConversion"/>
  </si>
  <si>
    <t>연구교류협력</t>
    <phoneticPr fontId="30" type="noConversion"/>
  </si>
  <si>
    <t>사료관운영</t>
    <phoneticPr fontId="30" type="noConversion"/>
  </si>
  <si>
    <t>사료수집</t>
    <phoneticPr fontId="30" type="noConversion"/>
  </si>
  <si>
    <t>사료정리서비스</t>
    <phoneticPr fontId="30" type="noConversion"/>
  </si>
  <si>
    <t>역사정리사업</t>
    <phoneticPr fontId="30" type="noConversion"/>
  </si>
  <si>
    <t>국제교류협력사업</t>
    <phoneticPr fontId="30" type="noConversion"/>
  </si>
  <si>
    <t>국제교류활성화</t>
    <phoneticPr fontId="30" type="noConversion"/>
  </si>
  <si>
    <t>업무시설이전</t>
    <phoneticPr fontId="30" type="noConversion"/>
  </si>
  <si>
    <t>업무시설공사</t>
    <phoneticPr fontId="30" type="noConversion"/>
  </si>
  <si>
    <t>6월항쟁30주년기념사업</t>
    <phoneticPr fontId="30" type="noConversion"/>
  </si>
  <si>
    <t>기념식과기념행사</t>
    <phoneticPr fontId="30" type="noConversion"/>
  </si>
  <si>
    <t>민주주의참여프로그램</t>
    <phoneticPr fontId="30" type="noConversion"/>
  </si>
  <si>
    <t>30주년기념국제행사</t>
    <phoneticPr fontId="30" type="noConversion"/>
  </si>
  <si>
    <t>6.10학술연구</t>
    <phoneticPr fontId="30" type="noConversion"/>
  </si>
  <si>
    <t>6.10사료수집과서비스</t>
    <phoneticPr fontId="30" type="noConversion"/>
  </si>
  <si>
    <t>6.10홍보사업</t>
    <phoneticPr fontId="30" type="noConversion"/>
  </si>
  <si>
    <t>2. 수입대체비용 내역</t>
    <phoneticPr fontId="25" type="noConversion"/>
  </si>
  <si>
    <t>(단위: 원)</t>
    <phoneticPr fontId="25" type="noConversion"/>
  </si>
  <si>
    <t>예산액
(가)</t>
    <phoneticPr fontId="25" type="noConversion"/>
  </si>
  <si>
    <t>전년이월
(나)</t>
    <phoneticPr fontId="25" type="noConversion"/>
  </si>
  <si>
    <t>전용조정
(다)</t>
    <phoneticPr fontId="25" type="noConversion"/>
  </si>
  <si>
    <t>예산현액
(라=가+나+다)</t>
    <phoneticPr fontId="25" type="noConversion"/>
  </si>
  <si>
    <t>지출액
(마)</t>
    <phoneticPr fontId="25" type="noConversion"/>
  </si>
  <si>
    <t>집행잔액
(바=라-마)</t>
    <phoneticPr fontId="25" type="noConversion"/>
  </si>
  <si>
    <t>차년도이월
(사)</t>
    <phoneticPr fontId="25" type="noConversion"/>
  </si>
  <si>
    <t>수입잔액
(아=바-사)</t>
    <phoneticPr fontId="25" type="noConversion"/>
  </si>
  <si>
    <t>수입대체경비관리</t>
    <phoneticPr fontId="30" type="noConversion"/>
  </si>
  <si>
    <t>수입경비지출</t>
    <phoneticPr fontId="30" type="noConversion"/>
  </si>
  <si>
    <t>민주체험올레길</t>
    <phoneticPr fontId="30" type="noConversion"/>
  </si>
  <si>
    <t>청소년한마당</t>
    <phoneticPr fontId="30" type="noConversion"/>
  </si>
  <si>
    <t>6.10교재개발</t>
    <phoneticPr fontId="30" type="noConversion"/>
  </si>
  <si>
    <t>미수금 명세서</t>
    <phoneticPr fontId="4" type="noConversion"/>
  </si>
  <si>
    <t>연구용역비</t>
    <phoneticPr fontId="4" type="noConversion"/>
  </si>
  <si>
    <t>제 17 기      2017년  01월  01일 부터     2017년  12월  31일 까지</t>
    <phoneticPr fontId="4" type="noConversion"/>
  </si>
  <si>
    <t>제   16  (전) 기</t>
    <phoneticPr fontId="4" type="noConversion"/>
  </si>
  <si>
    <t>제   17  (당) 기</t>
    <phoneticPr fontId="4" type="noConversion"/>
  </si>
  <si>
    <t>잡비</t>
    <phoneticPr fontId="4" type="noConversion"/>
  </si>
  <si>
    <t>1. 2016.01.01(전기초)</t>
    <phoneticPr fontId="4" type="noConversion"/>
  </si>
  <si>
    <t>2. 2016.12.31(전기말)</t>
    <phoneticPr fontId="4" type="noConversion"/>
  </si>
  <si>
    <t>3. 2017.01.01(당기초)</t>
    <phoneticPr fontId="4" type="noConversion"/>
  </si>
  <si>
    <t>4. 2017.12.31(당기말)</t>
    <phoneticPr fontId="4" type="noConversion"/>
  </si>
  <si>
    <t>제 16 (전) 기</t>
    <phoneticPr fontId="4" type="noConversion"/>
  </si>
  <si>
    <t>제 17 (당) 기</t>
    <phoneticPr fontId="4" type="noConversion"/>
  </si>
  <si>
    <t xml:space="preserve">   라. 미지급금의 증가(감소)</t>
    <phoneticPr fontId="6" type="noConversion"/>
  </si>
  <si>
    <t xml:space="preserve">   바. 이월보조금의 증가(감소)</t>
    <phoneticPr fontId="6" type="noConversion"/>
  </si>
  <si>
    <t xml:space="preserve">   사. 예수금의 증가(감소)</t>
    <phoneticPr fontId="4" type="noConversion"/>
  </si>
  <si>
    <t>기획관리실 관리</t>
    <phoneticPr fontId="6" type="noConversion"/>
  </si>
  <si>
    <t>기념관 기부금</t>
    <phoneticPr fontId="6" type="noConversion"/>
  </si>
  <si>
    <t>사료관 관리</t>
    <phoneticPr fontId="6" type="noConversion"/>
  </si>
  <si>
    <t>연구소 관리</t>
    <phoneticPr fontId="6" type="noConversion"/>
  </si>
  <si>
    <t>민주체험올레 사업</t>
    <phoneticPr fontId="6" type="noConversion"/>
  </si>
  <si>
    <t>6.10기념일
수업교재개발 사업</t>
    <phoneticPr fontId="6" type="noConversion"/>
  </si>
  <si>
    <t>청소년민주주의한마당 지원금</t>
    <phoneticPr fontId="6" type="noConversion"/>
  </si>
  <si>
    <t>6.10민주항쟁 30주년 수업교재개발 지원금</t>
    <phoneticPr fontId="6" type="noConversion"/>
  </si>
  <si>
    <t>민주체험올레 위탁사업비-서울시교육청</t>
    <phoneticPr fontId="6" type="noConversion"/>
  </si>
  <si>
    <t>임원실 책상 1개-1960.900.730</t>
    <phoneticPr fontId="4" type="noConversion"/>
  </si>
  <si>
    <t>임원실 3단이동서랍 1개</t>
    <phoneticPr fontId="4" type="noConversion"/>
  </si>
  <si>
    <t>임원실 사이드책상 1개-1260.480.660</t>
    <phoneticPr fontId="4" type="noConversion"/>
  </si>
  <si>
    <t>임원실 공기청정기-삼성 블루스카이 AX60M</t>
    <phoneticPr fontId="4" type="noConversion"/>
  </si>
  <si>
    <t>2. 예산불용액 반납</t>
    <phoneticPr fontId="4" type="noConversion"/>
  </si>
  <si>
    <t>미수수익 명세서</t>
    <phoneticPr fontId="6" type="noConversion"/>
  </si>
  <si>
    <t>민주화운동기념사업회</t>
    <phoneticPr fontId="6" type="noConversion"/>
  </si>
  <si>
    <t>(단위:원)</t>
    <phoneticPr fontId="6" type="noConversion"/>
  </si>
  <si>
    <t>거   래   처</t>
    <phoneticPr fontId="6" type="noConversion"/>
  </si>
  <si>
    <t>적                     요</t>
    <phoneticPr fontId="6" type="noConversion"/>
  </si>
  <si>
    <t>금   액</t>
    <phoneticPr fontId="6" type="noConversion"/>
  </si>
  <si>
    <t>우리은행</t>
    <phoneticPr fontId="6" type="noConversion"/>
  </si>
  <si>
    <t>정기예금 발생이자(2017.06.29~2017.12.31)
 - 이익잉여금 적립 계좌
 - 계좌번호: 1020-929-******</t>
    <phoneticPr fontId="6" type="noConversion"/>
  </si>
  <si>
    <t>정기예금 발생이자(2017.06.29~2017.12.31)
 - 퇴직급여충당부채 적립 계좌
 - 계좌번호: 1020-429-******</t>
    <phoneticPr fontId="4" type="noConversion"/>
  </si>
  <si>
    <t>합    계</t>
    <phoneticPr fontId="6" type="noConversion"/>
  </si>
  <si>
    <t>미수금 명세서</t>
    <phoneticPr fontId="6" type="noConversion"/>
  </si>
  <si>
    <t>이 00등 4명</t>
    <phoneticPr fontId="4" type="noConversion"/>
  </si>
  <si>
    <t>2017 서울민주주의포럼 발표비 소득세 미수금</t>
    <phoneticPr fontId="4" type="noConversion"/>
  </si>
  <si>
    <t>박 00등 4명</t>
    <phoneticPr fontId="4" type="noConversion"/>
  </si>
  <si>
    <t>합    계</t>
    <phoneticPr fontId="6" type="noConversion"/>
  </si>
  <si>
    <t>선급금 명세서</t>
    <phoneticPr fontId="6" type="noConversion"/>
  </si>
  <si>
    <t>거 래 처</t>
    <phoneticPr fontId="6" type="noConversion"/>
  </si>
  <si>
    <t>적          요</t>
    <phoneticPr fontId="25" type="noConversion"/>
  </si>
  <si>
    <t>금 액</t>
    <phoneticPr fontId="25" type="noConversion"/>
  </si>
  <si>
    <t>㈜기술과 가치</t>
    <phoneticPr fontId="6" type="noConversion"/>
  </si>
  <si>
    <t>㈜에이치그라운드</t>
    <phoneticPr fontId="6" type="noConversion"/>
  </si>
  <si>
    <t>홍보 동영상 제작 계약 선금</t>
    <phoneticPr fontId="6" type="noConversion"/>
  </si>
  <si>
    <t>합   계</t>
    <phoneticPr fontId="25" type="noConversion"/>
  </si>
  <si>
    <t>장기대여금  명세서</t>
    <phoneticPr fontId="6" type="noConversion"/>
  </si>
  <si>
    <t>민주화운동기념사업회</t>
    <phoneticPr fontId="6" type="noConversion"/>
  </si>
  <si>
    <t>(단위 : 원)</t>
    <phoneticPr fontId="6" type="noConversion"/>
  </si>
  <si>
    <t>거 래 처</t>
    <phoneticPr fontId="6" type="noConversion"/>
  </si>
  <si>
    <t>적                  요</t>
    <phoneticPr fontId="6" type="noConversion"/>
  </si>
  <si>
    <t>금      액</t>
    <phoneticPr fontId="6" type="noConversion"/>
  </si>
  <si>
    <t>권 00 등
직원 25명</t>
    <phoneticPr fontId="6" type="noConversion"/>
  </si>
  <si>
    <t>직원 생활안정자금 대여</t>
    <phoneticPr fontId="6" type="noConversion"/>
  </si>
  <si>
    <t>임차보증금 명세서</t>
    <phoneticPr fontId="6" type="noConversion"/>
  </si>
  <si>
    <t>민주화운동기념사업회</t>
    <phoneticPr fontId="6" type="noConversion"/>
  </si>
  <si>
    <t>(단위 : 원)</t>
    <phoneticPr fontId="6" type="noConversion"/>
  </si>
  <si>
    <t>거 래 처</t>
    <phoneticPr fontId="6" type="noConversion"/>
  </si>
  <si>
    <t>기 초</t>
    <phoneticPr fontId="6" type="noConversion"/>
  </si>
  <si>
    <t>감 소</t>
    <phoneticPr fontId="6" type="noConversion"/>
  </si>
  <si>
    <t>증 가</t>
    <phoneticPr fontId="6" type="noConversion"/>
  </si>
  <si>
    <t>기 말</t>
    <phoneticPr fontId="6" type="noConversion"/>
  </si>
  <si>
    <t>이지스사모
부동산투자신탁
제25호
(사무실 임차보증금)</t>
    <phoneticPr fontId="6" type="noConversion"/>
  </si>
  <si>
    <t>미지급금  명세서</t>
    <phoneticPr fontId="6" type="noConversion"/>
  </si>
  <si>
    <t>민주화운동기념사업회</t>
    <phoneticPr fontId="6" type="noConversion"/>
  </si>
  <si>
    <t>(단위:원)</t>
    <phoneticPr fontId="6" type="noConversion"/>
  </si>
  <si>
    <t>번호</t>
    <phoneticPr fontId="6" type="noConversion"/>
  </si>
  <si>
    <t>금   액</t>
    <phoneticPr fontId="6" type="noConversion"/>
  </si>
  <si>
    <t>행정안전부</t>
    <phoneticPr fontId="6" type="noConversion"/>
  </si>
  <si>
    <t>16년 이월사업 예산 불용액</t>
    <phoneticPr fontId="6" type="noConversion"/>
  </si>
  <si>
    <t>17년 보조금 운영 계좌 이자 발생액</t>
    <phoneticPr fontId="6" type="noConversion"/>
  </si>
  <si>
    <t>종로구청</t>
    <phoneticPr fontId="6" type="noConversion"/>
  </si>
  <si>
    <t>17년 12월 주민세(종업원분) 납부예정액</t>
    <phoneticPr fontId="6" type="noConversion"/>
  </si>
  <si>
    <t>신한카드㈜</t>
    <phoneticPr fontId="6" type="noConversion"/>
  </si>
  <si>
    <t>17년 12월 법인카드 사용액</t>
    <phoneticPr fontId="6" type="noConversion"/>
  </si>
  <si>
    <t>합                                 계</t>
    <phoneticPr fontId="6" type="noConversion"/>
  </si>
  <si>
    <t>예수금  명세서</t>
    <phoneticPr fontId="6" type="noConversion"/>
  </si>
  <si>
    <t>거 래 처</t>
    <phoneticPr fontId="6" type="noConversion"/>
  </si>
  <si>
    <t>적   요</t>
    <phoneticPr fontId="6" type="noConversion"/>
  </si>
  <si>
    <t>금 액</t>
    <phoneticPr fontId="6" type="noConversion"/>
  </si>
  <si>
    <t>종로세무서</t>
    <phoneticPr fontId="6" type="noConversion"/>
  </si>
  <si>
    <t>12월 소득세 예수금</t>
    <phoneticPr fontId="6" type="noConversion"/>
  </si>
  <si>
    <t>12월 지방소득세 예수금</t>
    <phoneticPr fontId="6" type="noConversion"/>
  </si>
  <si>
    <t>국민연금공단</t>
    <phoneticPr fontId="6" type="noConversion"/>
  </si>
  <si>
    <t>12월 국민연금 예수금</t>
    <phoneticPr fontId="6" type="noConversion"/>
  </si>
  <si>
    <t>국민건강보험공단</t>
    <phoneticPr fontId="6" type="noConversion"/>
  </si>
  <si>
    <t>12월 국민건강보험료 예수금</t>
    <phoneticPr fontId="6" type="noConversion"/>
  </si>
  <si>
    <t>근로복지공단</t>
    <phoneticPr fontId="6" type="noConversion"/>
  </si>
  <si>
    <t>12월 고용보험료 예수금</t>
    <phoneticPr fontId="6" type="noConversion"/>
  </si>
  <si>
    <t>12월 산재보험료 예수금</t>
    <phoneticPr fontId="6" type="noConversion"/>
  </si>
  <si>
    <t>합                계</t>
    <phoneticPr fontId="6" type="noConversion"/>
  </si>
  <si>
    <t>선수보조금 명세서</t>
    <phoneticPr fontId="6" type="noConversion"/>
  </si>
  <si>
    <t>민주화운동기념사업회</t>
    <phoneticPr fontId="6" type="noConversion"/>
  </si>
  <si>
    <t>(단위:원)</t>
    <phoneticPr fontId="6" type="noConversion"/>
  </si>
  <si>
    <t>번호</t>
    <phoneticPr fontId="4" type="noConversion"/>
  </si>
  <si>
    <t>사업 내용</t>
    <phoneticPr fontId="41" type="noConversion"/>
  </si>
  <si>
    <t>이월액</t>
    <phoneticPr fontId="41" type="noConversion"/>
  </si>
  <si>
    <t>업무시설이전 기초 공사 및 철거비</t>
    <phoneticPr fontId="4" type="noConversion"/>
  </si>
  <si>
    <t>홍보 동영상 제작 사업</t>
    <phoneticPr fontId="4" type="noConversion"/>
  </si>
  <si>
    <t>합                     계</t>
    <phoneticPr fontId="41" type="noConversion"/>
  </si>
  <si>
    <t>퇴직급여충당부채 명세서</t>
    <phoneticPr fontId="6" type="noConversion"/>
  </si>
  <si>
    <t>전기 이월</t>
    <phoneticPr fontId="6" type="noConversion"/>
  </si>
  <si>
    <t>당기 증가</t>
    <phoneticPr fontId="6" type="noConversion"/>
  </si>
  <si>
    <t>당기 감소</t>
    <phoneticPr fontId="6" type="noConversion"/>
  </si>
  <si>
    <t>기말 잔액</t>
    <phoneticPr fontId="6" type="noConversion"/>
  </si>
  <si>
    <t>3. 잡수입</t>
    <phoneticPr fontId="4" type="noConversion"/>
  </si>
  <si>
    <t>광주세계평화컨퍼런스 진행비 소득세 미수금</t>
    <phoneticPr fontId="4" type="noConversion"/>
  </si>
  <si>
    <t>2017년 기획재정부 주관 공공기관 고객만족도 조사 선금</t>
    <phoneticPr fontId="4" type="noConversion"/>
  </si>
  <si>
    <t>17년 국고보조금 불용액</t>
    <phoneticPr fontId="6" type="noConversion"/>
  </si>
  <si>
    <t>2017년 기획재정부주관 공공기관 고객만족도 조사 사업</t>
    <phoneticPr fontId="4" type="noConversion"/>
  </si>
  <si>
    <t>도서 및 학술지 판매와 인세 수입</t>
    <phoneticPr fontId="6" type="noConversion"/>
  </si>
  <si>
    <t>콘텐츠 저작료 수입</t>
    <phoneticPr fontId="6" type="noConversion"/>
  </si>
  <si>
    <t>흑백레이저프린터 LP5000LN 2개(사료관, 전산실)</t>
    <phoneticPr fontId="4" type="noConversion"/>
  </si>
  <si>
    <t>서고모빌렉</t>
    <phoneticPr fontId="6" type="noConversion"/>
  </si>
  <si>
    <t>사무처문서세단기</t>
    <phoneticPr fontId="6" type="noConversion"/>
  </si>
  <si>
    <t>사료관미세진공청소기(1대)</t>
    <phoneticPr fontId="6" type="noConversion"/>
  </si>
  <si>
    <t>사료관리DB구축 S/W</t>
    <phoneticPr fontId="6" type="noConversion"/>
  </si>
  <si>
    <t>조각작품(심정수)</t>
    <phoneticPr fontId="6" type="noConversion"/>
  </si>
  <si>
    <t>빔프로젝트(5대)</t>
    <phoneticPr fontId="6" type="noConversion"/>
  </si>
  <si>
    <t>작품&lt;별&gt;기증관리(이명복)</t>
    <phoneticPr fontId="6" type="noConversion"/>
  </si>
  <si>
    <t>지니온</t>
    <phoneticPr fontId="4" type="noConversion"/>
  </si>
  <si>
    <t>2017.12.22</t>
    <phoneticPr fontId="4" type="noConversion"/>
  </si>
  <si>
    <t>처분예정일: 2018년 2월 6일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</si>
</sst>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#,##0_);[Red]\(#,##0\)"/>
  </numFmts>
  <fonts count="54">
    <font>
      <sz val="1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굴림"/>
      <family val="3"/>
      <charset val="129"/>
    </font>
    <font>
      <sz val="8"/>
      <name val="굴림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30"/>
      <name val="HY그래픽M"/>
      <family val="1"/>
      <charset val="129"/>
    </font>
    <font>
      <sz val="11"/>
      <name val="HY그래픽M"/>
      <family val="1"/>
      <charset val="129"/>
    </font>
    <font>
      <b/>
      <sz val="33"/>
      <name val="HY그래픽M"/>
      <family val="1"/>
      <charset val="129"/>
    </font>
    <font>
      <b/>
      <sz val="10"/>
      <name val="HY그래픽M"/>
      <family val="1"/>
      <charset val="129"/>
    </font>
    <font>
      <b/>
      <sz val="20"/>
      <name val="HY그래픽M"/>
      <family val="1"/>
      <charset val="129"/>
    </font>
    <font>
      <sz val="13"/>
      <name val="HY그래픽M"/>
      <family val="1"/>
      <charset val="129"/>
    </font>
    <font>
      <b/>
      <u/>
      <sz val="16"/>
      <name val="HY그래픽M"/>
      <family val="1"/>
      <charset val="129"/>
    </font>
    <font>
      <sz val="10"/>
      <name val="HY그래픽M"/>
      <family val="1"/>
      <charset val="129"/>
    </font>
    <font>
      <b/>
      <sz val="11"/>
      <name val="HY그래픽M"/>
      <family val="1"/>
      <charset val="129"/>
    </font>
    <font>
      <sz val="9"/>
      <name val="HY그래픽M"/>
      <family val="1"/>
      <charset val="129"/>
    </font>
    <font>
      <sz val="10"/>
      <color indexed="10"/>
      <name val="HY그래픽M"/>
      <family val="1"/>
      <charset val="129"/>
    </font>
    <font>
      <sz val="1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u/>
      <sz val="17"/>
      <name val="HY그래픽M"/>
      <family val="1"/>
      <charset val="129"/>
    </font>
    <font>
      <sz val="14"/>
      <name val="HY그래픽M"/>
      <family val="1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17"/>
      <name val="HY그래픽M"/>
      <family val="1"/>
      <charset val="129"/>
    </font>
    <font>
      <b/>
      <sz val="11"/>
      <name val="맑은 고딕"/>
      <family val="3"/>
      <charset val="129"/>
      <scheme val="minor"/>
    </font>
    <font>
      <sz val="10"/>
      <color indexed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.199999999999999"/>
      <name val="맑은 고딕"/>
      <family val="3"/>
      <charset val="129"/>
      <scheme val="minor"/>
    </font>
    <font>
      <b/>
      <sz val="10.199999999999999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u val="singleAccounting"/>
      <sz val="10"/>
      <name val="맑은 고딕"/>
      <family val="3"/>
      <charset val="129"/>
      <scheme val="minor"/>
    </font>
    <font>
      <u val="doubleAccounting"/>
      <sz val="10"/>
      <name val="맑은 고딕"/>
      <family val="3"/>
      <charset val="129"/>
      <scheme val="minor"/>
    </font>
    <font>
      <sz val="20"/>
      <name val="HY그래픽M"/>
      <family val="1"/>
      <charset val="129"/>
    </font>
    <font>
      <sz val="15"/>
      <name val="HY그래픽M"/>
      <family val="1"/>
      <charset val="129"/>
    </font>
    <font>
      <b/>
      <sz val="24"/>
      <name val="HY그래픽M"/>
      <family val="1"/>
      <charset val="129"/>
    </font>
    <font>
      <sz val="24"/>
      <name val="HY그래픽M"/>
      <family val="1"/>
      <charset val="129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8"/>
      <name val="HY그래픽M"/>
      <family val="1"/>
      <charset val="129"/>
    </font>
    <font>
      <sz val="10"/>
      <color theme="1"/>
      <name val="HY그래픽M"/>
      <family val="1"/>
      <charset val="129"/>
    </font>
    <font>
      <b/>
      <sz val="10"/>
      <color theme="1"/>
      <name val="HY그래픽M"/>
      <family val="1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u/>
      <sz val="2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8.5"/>
      <color theme="1"/>
      <name val="맑은 고딕"/>
      <family val="3"/>
      <charset val="129"/>
      <scheme val="minor"/>
    </font>
    <font>
      <sz val="11"/>
      <color theme="1"/>
      <name val="HY그래픽M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4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5" fillId="0" borderId="0"/>
    <xf numFmtId="41" fontId="5" fillId="0" borderId="0" applyFont="0" applyFill="0" applyBorder="0" applyAlignment="0" applyProtection="0"/>
    <xf numFmtId="0" fontId="2" fillId="0" borderId="0">
      <alignment vertical="center"/>
    </xf>
    <xf numFmtId="0" fontId="1" fillId="0" borderId="0">
      <alignment vertical="center"/>
    </xf>
  </cellStyleXfs>
  <cellXfs count="563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4" fillId="0" borderId="0" xfId="0" applyFont="1">
      <alignment vertical="center"/>
    </xf>
    <xf numFmtId="41" fontId="10" fillId="0" borderId="0" xfId="1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41" fontId="10" fillId="0" borderId="0" xfId="1" applyFont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16" fillId="0" borderId="0" xfId="0" applyNumberFormat="1" applyFont="1" applyAlignment="1">
      <alignment horizontal="right" vertical="center" shrinkToFit="1"/>
    </xf>
    <xf numFmtId="0" fontId="16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41" fontId="12" fillId="0" borderId="0" xfId="1" applyFont="1">
      <alignment vertical="center"/>
    </xf>
    <xf numFmtId="0" fontId="16" fillId="0" borderId="0" xfId="0" applyFont="1">
      <alignment vertical="center"/>
    </xf>
    <xf numFmtId="41" fontId="16" fillId="0" borderId="0" xfId="0" applyNumberFormat="1" applyFont="1">
      <alignment vertical="center"/>
    </xf>
    <xf numFmtId="41" fontId="12" fillId="0" borderId="0" xfId="0" applyNumberFormat="1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41" fontId="16" fillId="0" borderId="0" xfId="1" applyFont="1" applyAlignment="1">
      <alignment horizontal="left" vertical="center" shrinkToFit="1"/>
    </xf>
    <xf numFmtId="41" fontId="16" fillId="0" borderId="0" xfId="0" applyNumberFormat="1" applyFont="1" applyAlignment="1">
      <alignment vertical="center" shrinkToFit="1"/>
    </xf>
    <xf numFmtId="41" fontId="16" fillId="0" borderId="0" xfId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176" fontId="16" fillId="0" borderId="0" xfId="0" applyNumberFormat="1" applyFont="1" applyAlignment="1">
      <alignment horizontal="right" vertical="center" shrinkToFit="1"/>
    </xf>
    <xf numFmtId="0" fontId="16" fillId="0" borderId="0" xfId="0" applyFont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41" fontId="18" fillId="0" borderId="0" xfId="1" applyFont="1">
      <alignment vertical="center"/>
    </xf>
    <xf numFmtId="0" fontId="19" fillId="0" borderId="0" xfId="0" applyFont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16" fillId="0" borderId="0" xfId="0" applyFont="1" applyAlignment="1">
      <alignment horizontal="left" vertical="center" shrinkToFit="1"/>
    </xf>
    <xf numFmtId="176" fontId="16" fillId="0" borderId="0" xfId="0" applyNumberFormat="1" applyFont="1" applyAlignment="1">
      <alignment vertical="center" shrinkToFit="1"/>
    </xf>
    <xf numFmtId="176" fontId="10" fillId="0" borderId="0" xfId="0" applyNumberFormat="1" applyFont="1" applyAlignment="1">
      <alignment vertical="center" shrinkToFit="1"/>
    </xf>
    <xf numFmtId="0" fontId="17" fillId="0" borderId="0" xfId="0" applyFont="1" applyBorder="1">
      <alignment vertical="center"/>
    </xf>
    <xf numFmtId="41" fontId="10" fillId="0" borderId="0" xfId="0" applyNumberFormat="1" applyFont="1">
      <alignment vertical="center"/>
    </xf>
    <xf numFmtId="41" fontId="16" fillId="0" borderId="0" xfId="0" applyNumberFormat="1" applyFont="1" applyAlignment="1">
      <alignment horizontal="right" vertical="center"/>
    </xf>
    <xf numFmtId="0" fontId="16" fillId="0" borderId="0" xfId="2" applyFont="1">
      <alignment vertical="center"/>
    </xf>
    <xf numFmtId="0" fontId="18" fillId="0" borderId="0" xfId="0" applyFont="1" applyAlignment="1">
      <alignment horizontal="right" vertical="center"/>
    </xf>
    <xf numFmtId="0" fontId="16" fillId="0" borderId="0" xfId="2" applyFont="1" applyFill="1">
      <alignment vertical="center"/>
    </xf>
    <xf numFmtId="0" fontId="7" fillId="0" borderId="0" xfId="3" applyFont="1" applyFill="1" applyAlignment="1">
      <alignment horizontal="left" vertical="center"/>
    </xf>
    <xf numFmtId="0" fontId="7" fillId="0" borderId="0" xfId="3" applyNumberFormat="1" applyFont="1" applyFill="1" applyAlignment="1">
      <alignment horizontal="center" vertical="center"/>
    </xf>
    <xf numFmtId="41" fontId="20" fillId="0" borderId="0" xfId="4" applyFont="1" applyFill="1">
      <alignment vertical="center"/>
    </xf>
    <xf numFmtId="41" fontId="8" fillId="0" borderId="0" xfId="4" applyFont="1" applyFill="1">
      <alignment vertical="center"/>
    </xf>
    <xf numFmtId="0" fontId="8" fillId="0" borderId="0" xfId="3" applyFont="1" applyFill="1" applyAlignment="1">
      <alignment horizontal="right"/>
    </xf>
    <xf numFmtId="0" fontId="20" fillId="0" borderId="0" xfId="3" applyFont="1" applyFill="1">
      <alignment vertical="center"/>
    </xf>
    <xf numFmtId="0" fontId="8" fillId="0" borderId="0" xfId="3" applyFont="1" applyFill="1" applyAlignment="1">
      <alignment horizontal="right" vertical="center"/>
    </xf>
    <xf numFmtId="0" fontId="18" fillId="0" borderId="0" xfId="0" applyFont="1">
      <alignment vertical="center"/>
    </xf>
    <xf numFmtId="0" fontId="23" fillId="0" borderId="0" xfId="0" applyFont="1">
      <alignment vertical="center"/>
    </xf>
    <xf numFmtId="0" fontId="23" fillId="0" borderId="0" xfId="0" applyFont="1" applyAlignment="1">
      <alignment vertical="center"/>
    </xf>
    <xf numFmtId="0" fontId="10" fillId="0" borderId="0" xfId="2" applyFont="1">
      <alignment vertical="center"/>
    </xf>
    <xf numFmtId="41" fontId="10" fillId="0" borderId="0" xfId="1" applyFont="1" applyAlignment="1">
      <alignment vertical="center"/>
    </xf>
    <xf numFmtId="0" fontId="10" fillId="0" borderId="0" xfId="2" applyFont="1" applyAlignment="1">
      <alignment horizontal="center" vertical="center"/>
    </xf>
    <xf numFmtId="41" fontId="10" fillId="0" borderId="0" xfId="2" applyNumberFormat="1" applyFont="1">
      <alignment vertical="center"/>
    </xf>
    <xf numFmtId="0" fontId="16" fillId="0" borderId="0" xfId="0" applyFont="1" applyAlignment="1">
      <alignment horizontal="right" vertical="center"/>
    </xf>
    <xf numFmtId="41" fontId="10" fillId="0" borderId="0" xfId="1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41" fontId="18" fillId="0" borderId="0" xfId="2" applyNumberFormat="1" applyFont="1">
      <alignment vertical="center"/>
    </xf>
    <xf numFmtId="0" fontId="18" fillId="0" borderId="0" xfId="2" applyFont="1" applyAlignment="1">
      <alignment horizontal="left" vertical="center"/>
    </xf>
    <xf numFmtId="41" fontId="16" fillId="0" borderId="0" xfId="0" applyNumberFormat="1" applyFont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14" xfId="1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41" fontId="20" fillId="0" borderId="8" xfId="1" applyFont="1" applyBorder="1" applyAlignment="1">
      <alignment horizontal="center" vertical="center"/>
    </xf>
    <xf numFmtId="41" fontId="7" fillId="0" borderId="10" xfId="1" applyFont="1" applyBorder="1" applyAlignment="1">
      <alignment horizontal="center" vertical="center" shrinkToFit="1"/>
    </xf>
    <xf numFmtId="41" fontId="7" fillId="0" borderId="18" xfId="1" applyFont="1" applyBorder="1" applyAlignment="1">
      <alignment horizontal="left" vertical="center" shrinkToFit="1"/>
    </xf>
    <xf numFmtId="41" fontId="8" fillId="0" borderId="18" xfId="1" applyFont="1" applyFill="1" applyBorder="1" applyAlignment="1">
      <alignment horizontal="left" vertical="center" shrinkToFit="1"/>
    </xf>
    <xf numFmtId="41" fontId="8" fillId="0" borderId="18" xfId="1" applyFont="1" applyBorder="1" applyAlignment="1">
      <alignment horizontal="left" vertical="center" shrinkToFit="1"/>
    </xf>
    <xf numFmtId="41" fontId="8" fillId="0" borderId="18" xfId="1" applyFont="1" applyBorder="1" applyAlignment="1">
      <alignment vertical="center" shrinkToFit="1"/>
    </xf>
    <xf numFmtId="0" fontId="8" fillId="0" borderId="17" xfId="0" applyFont="1" applyFill="1" applyBorder="1" applyAlignment="1">
      <alignment horizontal="left" vertical="center" shrinkToFit="1"/>
    </xf>
    <xf numFmtId="41" fontId="7" fillId="0" borderId="18" xfId="1" applyFont="1" applyBorder="1" applyAlignment="1">
      <alignment vertical="center" shrinkToFit="1"/>
    </xf>
    <xf numFmtId="0" fontId="8" fillId="0" borderId="1" xfId="0" applyFont="1" applyBorder="1" applyAlignment="1">
      <alignment horizontal="center" vertical="center"/>
    </xf>
    <xf numFmtId="41" fontId="8" fillId="0" borderId="20" xfId="1" applyFont="1" applyBorder="1" applyAlignment="1">
      <alignment horizontal="center" vertical="center" shrinkToFit="1"/>
    </xf>
    <xf numFmtId="41" fontId="8" fillId="0" borderId="12" xfId="1" applyFont="1" applyBorder="1" applyAlignment="1">
      <alignment horizontal="center" vertical="center" shrinkToFit="1"/>
    </xf>
    <xf numFmtId="41" fontId="7" fillId="0" borderId="14" xfId="1" applyFont="1" applyBorder="1" applyAlignment="1">
      <alignment horizontal="center" vertical="center" shrinkToFit="1"/>
    </xf>
    <xf numFmtId="41" fontId="7" fillId="0" borderId="13" xfId="1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left" vertical="center"/>
    </xf>
    <xf numFmtId="41" fontId="7" fillId="0" borderId="14" xfId="1" applyFont="1" applyBorder="1" applyAlignment="1">
      <alignment horizontal="left" vertical="center" shrinkToFit="1"/>
    </xf>
    <xf numFmtId="41" fontId="7" fillId="0" borderId="13" xfId="1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/>
    </xf>
    <xf numFmtId="41" fontId="8" fillId="0" borderId="14" xfId="1" applyFont="1" applyBorder="1" applyAlignment="1">
      <alignment horizontal="left" vertical="center" shrinkToFit="1"/>
    </xf>
    <xf numFmtId="41" fontId="8" fillId="0" borderId="13" xfId="1" applyFont="1" applyBorder="1" applyAlignment="1">
      <alignment horizontal="left" vertical="center" shrinkToFit="1"/>
    </xf>
    <xf numFmtId="41" fontId="8" fillId="0" borderId="15" xfId="1" applyFont="1" applyBorder="1" applyAlignment="1">
      <alignment horizontal="left" vertical="center" shrinkToFit="1"/>
    </xf>
    <xf numFmtId="41" fontId="7" fillId="0" borderId="14" xfId="1" applyFont="1" applyBorder="1" applyAlignment="1">
      <alignment vertical="center" shrinkToFit="1"/>
    </xf>
    <xf numFmtId="41" fontId="7" fillId="0" borderId="13" xfId="1" applyFont="1" applyBorder="1" applyAlignment="1">
      <alignment vertical="center" shrinkToFit="1"/>
    </xf>
    <xf numFmtId="41" fontId="8" fillId="0" borderId="13" xfId="1" applyFont="1" applyBorder="1" applyAlignment="1">
      <alignment vertical="center" shrinkToFit="1"/>
    </xf>
    <xf numFmtId="0" fontId="8" fillId="0" borderId="4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41" fontId="8" fillId="0" borderId="0" xfId="0" applyNumberFormat="1" applyFont="1" applyAlignment="1">
      <alignment vertical="center" shrinkToFit="1"/>
    </xf>
    <xf numFmtId="0" fontId="8" fillId="0" borderId="0" xfId="0" applyFont="1">
      <alignment vertical="center"/>
    </xf>
    <xf numFmtId="41" fontId="8" fillId="0" borderId="0" xfId="1" applyFont="1" applyAlignment="1">
      <alignment vertical="center" shrinkToFit="1"/>
    </xf>
    <xf numFmtId="0" fontId="20" fillId="0" borderId="5" xfId="0" applyFont="1" applyBorder="1" applyAlignment="1">
      <alignment horizontal="center" vertical="center"/>
    </xf>
    <xf numFmtId="41" fontId="20" fillId="0" borderId="8" xfId="1" applyFont="1" applyBorder="1">
      <alignment vertical="center"/>
    </xf>
    <xf numFmtId="0" fontId="20" fillId="0" borderId="8" xfId="0" applyFont="1" applyBorder="1" applyAlignment="1">
      <alignment horizontal="center" vertical="center"/>
    </xf>
    <xf numFmtId="41" fontId="20" fillId="0" borderId="25" xfId="1" applyFont="1" applyBorder="1">
      <alignment vertical="center"/>
    </xf>
    <xf numFmtId="41" fontId="20" fillId="0" borderId="8" xfId="1" applyFont="1" applyBorder="1" applyAlignment="1">
      <alignment horizontal="left" vertical="center"/>
    </xf>
    <xf numFmtId="41" fontId="20" fillId="0" borderId="4" xfId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0" fillId="0" borderId="8" xfId="0" applyFont="1" applyBorder="1" applyAlignment="1">
      <alignment vertical="center" wrapText="1"/>
    </xf>
    <xf numFmtId="0" fontId="20" fillId="0" borderId="0" xfId="2" applyFont="1">
      <alignment vertical="center"/>
    </xf>
    <xf numFmtId="41" fontId="7" fillId="0" borderId="50" xfId="1" applyFont="1" applyBorder="1" applyAlignment="1">
      <alignment horizontal="center" vertical="center" shrinkToFit="1"/>
    </xf>
    <xf numFmtId="41" fontId="7" fillId="0" borderId="52" xfId="1" applyFont="1" applyBorder="1" applyAlignment="1">
      <alignment horizontal="left" vertical="center" shrinkToFit="1"/>
    </xf>
    <xf numFmtId="0" fontId="8" fillId="0" borderId="38" xfId="0" applyFont="1" applyBorder="1" applyAlignment="1">
      <alignment vertical="center" shrinkToFit="1"/>
    </xf>
    <xf numFmtId="41" fontId="8" fillId="0" borderId="52" xfId="1" applyFont="1" applyBorder="1" applyAlignment="1">
      <alignment horizontal="left" vertical="center" shrinkToFit="1"/>
    </xf>
    <xf numFmtId="41" fontId="8" fillId="0" borderId="0" xfId="1" applyFont="1" applyFill="1" applyBorder="1" applyAlignment="1">
      <alignment vertical="center" shrinkToFit="1"/>
    </xf>
    <xf numFmtId="41" fontId="8" fillId="0" borderId="52" xfId="1" applyFont="1" applyFill="1" applyBorder="1" applyAlignment="1">
      <alignment horizontal="left" vertical="center" shrinkToFit="1"/>
    </xf>
    <xf numFmtId="0" fontId="29" fillId="0" borderId="38" xfId="0" applyFont="1" applyBorder="1" applyAlignment="1">
      <alignment vertical="center" shrinkToFit="1"/>
    </xf>
    <xf numFmtId="0" fontId="8" fillId="0" borderId="38" xfId="0" applyFont="1" applyFill="1" applyBorder="1" applyAlignment="1">
      <alignment vertical="center" shrinkToFit="1"/>
    </xf>
    <xf numFmtId="41" fontId="7" fillId="0" borderId="41" xfId="1" applyFont="1" applyBorder="1" applyAlignment="1">
      <alignment vertical="center" shrinkToFit="1"/>
    </xf>
    <xf numFmtId="41" fontId="8" fillId="0" borderId="41" xfId="1" applyFont="1" applyBorder="1" applyAlignment="1">
      <alignment vertical="center" shrinkToFit="1"/>
    </xf>
    <xf numFmtId="41" fontId="8" fillId="0" borderId="42" xfId="1" applyFont="1" applyBorder="1" applyAlignment="1">
      <alignment vertical="center" shrinkToFit="1"/>
    </xf>
    <xf numFmtId="0" fontId="8" fillId="0" borderId="43" xfId="0" applyFont="1" applyBorder="1" applyAlignment="1">
      <alignment horizontal="left" vertical="center"/>
    </xf>
    <xf numFmtId="41" fontId="8" fillId="0" borderId="58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41" fontId="8" fillId="0" borderId="47" xfId="0" applyNumberFormat="1" applyFont="1" applyBorder="1" applyAlignment="1">
      <alignment vertical="center"/>
    </xf>
    <xf numFmtId="41" fontId="8" fillId="0" borderId="0" xfId="1" applyFont="1" applyBorder="1">
      <alignment vertical="center"/>
    </xf>
    <xf numFmtId="177" fontId="8" fillId="0" borderId="16" xfId="1" applyNumberFormat="1" applyFont="1" applyBorder="1" applyAlignment="1">
      <alignment horizontal="right" vertical="center" shrinkToFit="1"/>
    </xf>
    <xf numFmtId="177" fontId="8" fillId="0" borderId="14" xfId="1" applyNumberFormat="1" applyFont="1" applyBorder="1" applyAlignment="1">
      <alignment horizontal="right" vertical="center" shrinkToFit="1"/>
    </xf>
    <xf numFmtId="177" fontId="8" fillId="0" borderId="0" xfId="1" applyNumberFormat="1" applyFont="1" applyFill="1" applyBorder="1" applyAlignment="1">
      <alignment horizontal="right" vertical="center"/>
    </xf>
    <xf numFmtId="41" fontId="7" fillId="0" borderId="59" xfId="1" applyFont="1" applyBorder="1" applyAlignment="1">
      <alignment horizontal="center" vertical="center" shrinkToFit="1"/>
    </xf>
    <xf numFmtId="41" fontId="7" fillId="0" borderId="60" xfId="1" applyFont="1" applyBorder="1" applyAlignment="1">
      <alignment horizontal="center" vertical="center" shrinkToFit="1"/>
    </xf>
    <xf numFmtId="41" fontId="20" fillId="0" borderId="8" xfId="1" applyFont="1" applyFill="1" applyBorder="1">
      <alignment vertical="center"/>
    </xf>
    <xf numFmtId="0" fontId="18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41" fontId="16" fillId="0" borderId="0" xfId="1" applyFo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41" fontId="20" fillId="0" borderId="8" xfId="7" applyFont="1" applyFill="1" applyBorder="1" applyAlignment="1">
      <alignment horizontal="center" vertical="center" shrinkToFit="1"/>
    </xf>
    <xf numFmtId="41" fontId="20" fillId="0" borderId="0" xfId="3" applyNumberFormat="1" applyFont="1" applyFill="1">
      <alignment vertical="center"/>
    </xf>
    <xf numFmtId="41" fontId="7" fillId="3" borderId="8" xfId="3" applyNumberFormat="1" applyFont="1" applyFill="1" applyBorder="1" applyAlignment="1">
      <alignment horizontal="center" vertical="center" shrinkToFit="1"/>
    </xf>
    <xf numFmtId="0" fontId="7" fillId="3" borderId="8" xfId="3" applyNumberFormat="1" applyFont="1" applyFill="1" applyBorder="1" applyAlignment="1">
      <alignment horizontal="center" vertical="center" shrinkToFit="1"/>
    </xf>
    <xf numFmtId="41" fontId="7" fillId="3" borderId="8" xfId="4" applyFont="1" applyFill="1" applyBorder="1" applyAlignment="1">
      <alignment horizontal="center" vertical="center" shrinkToFit="1"/>
    </xf>
    <xf numFmtId="41" fontId="8" fillId="0" borderId="11" xfId="3" applyNumberFormat="1" applyFont="1" applyFill="1" applyBorder="1" applyAlignment="1">
      <alignment vertical="center" shrinkToFit="1"/>
    </xf>
    <xf numFmtId="0" fontId="8" fillId="0" borderId="11" xfId="3" applyNumberFormat="1" applyFont="1" applyFill="1" applyBorder="1" applyAlignment="1">
      <alignment horizontal="center" vertical="center" shrinkToFit="1"/>
    </xf>
    <xf numFmtId="41" fontId="8" fillId="0" borderId="6" xfId="1" applyFont="1" applyFill="1" applyBorder="1" applyAlignment="1">
      <alignment vertical="center" shrinkToFit="1"/>
    </xf>
    <xf numFmtId="41" fontId="8" fillId="0" borderId="7" xfId="4" applyFont="1" applyBorder="1" applyAlignment="1">
      <alignment vertical="center" shrinkToFit="1"/>
    </xf>
    <xf numFmtId="0" fontId="8" fillId="0" borderId="7" xfId="4" applyNumberFormat="1" applyFont="1" applyBorder="1" applyAlignment="1">
      <alignment horizontal="center" vertical="center" shrinkToFit="1"/>
    </xf>
    <xf numFmtId="41" fontId="8" fillId="0" borderId="23" xfId="1" applyFont="1" applyFill="1" applyBorder="1">
      <alignment vertical="center"/>
    </xf>
    <xf numFmtId="41" fontId="8" fillId="2" borderId="8" xfId="3" applyNumberFormat="1" applyFont="1" applyFill="1" applyBorder="1" applyAlignment="1">
      <alignment horizontal="left" vertical="center" shrinkToFit="1"/>
    </xf>
    <xf numFmtId="0" fontId="8" fillId="2" borderId="8" xfId="3" applyNumberFormat="1" applyFont="1" applyFill="1" applyBorder="1" applyAlignment="1">
      <alignment horizontal="center" vertical="center" shrinkToFit="1"/>
    </xf>
    <xf numFmtId="41" fontId="8" fillId="0" borderId="6" xfId="3" applyNumberFormat="1" applyFont="1" applyFill="1" applyBorder="1" applyAlignment="1">
      <alignment horizontal="center" vertical="center" shrinkToFit="1"/>
    </xf>
    <xf numFmtId="0" fontId="8" fillId="0" borderId="6" xfId="3" applyNumberFormat="1" applyFont="1" applyFill="1" applyBorder="1" applyAlignment="1">
      <alignment horizontal="center" vertical="center" shrinkToFit="1"/>
    </xf>
    <xf numFmtId="41" fontId="8" fillId="0" borderId="6" xfId="1" applyFont="1" applyFill="1" applyBorder="1">
      <alignment vertical="center"/>
    </xf>
    <xf numFmtId="41" fontId="32" fillId="0" borderId="6" xfId="3" applyNumberFormat="1" applyFont="1" applyFill="1" applyBorder="1" applyAlignment="1">
      <alignment horizontal="center" vertical="center" shrinkToFit="1"/>
    </xf>
    <xf numFmtId="0" fontId="32" fillId="0" borderId="6" xfId="3" applyNumberFormat="1" applyFont="1" applyFill="1" applyBorder="1" applyAlignment="1">
      <alignment horizontal="center" vertical="center" shrinkToFit="1"/>
    </xf>
    <xf numFmtId="41" fontId="32" fillId="0" borderId="6" xfId="1" applyFont="1" applyFill="1" applyBorder="1" applyAlignment="1">
      <alignment vertical="center" shrinkToFit="1"/>
    </xf>
    <xf numFmtId="0" fontId="8" fillId="0" borderId="6" xfId="3" applyFont="1" applyFill="1" applyBorder="1" applyAlignment="1">
      <alignment horizontal="center" vertical="center" shrinkToFit="1"/>
    </xf>
    <xf numFmtId="41" fontId="8" fillId="0" borderId="6" xfId="4" applyFont="1" applyFill="1" applyBorder="1" applyAlignment="1">
      <alignment horizontal="center" vertical="center" shrinkToFit="1"/>
    </xf>
    <xf numFmtId="0" fontId="8" fillId="0" borderId="6" xfId="4" applyNumberFormat="1" applyFont="1" applyFill="1" applyBorder="1" applyAlignment="1">
      <alignment horizontal="center" vertical="center" shrinkToFit="1"/>
    </xf>
    <xf numFmtId="41" fontId="32" fillId="0" borderId="6" xfId="4" applyFont="1" applyFill="1" applyBorder="1" applyAlignment="1">
      <alignment horizontal="center" vertical="center" shrinkToFit="1"/>
    </xf>
    <xf numFmtId="0" fontId="32" fillId="0" borderId="6" xfId="4" applyNumberFormat="1" applyFont="1" applyFill="1" applyBorder="1" applyAlignment="1">
      <alignment horizontal="center" vertical="center" shrinkToFit="1"/>
    </xf>
    <xf numFmtId="0" fontId="32" fillId="0" borderId="6" xfId="4" applyNumberFormat="1" applyFont="1" applyFill="1" applyBorder="1" applyAlignment="1">
      <alignment vertical="center" shrinkToFit="1"/>
    </xf>
    <xf numFmtId="41" fontId="32" fillId="0" borderId="23" xfId="1" applyFont="1" applyFill="1" applyBorder="1" applyAlignment="1">
      <alignment vertical="center" shrinkToFit="1"/>
    </xf>
    <xf numFmtId="0" fontId="32" fillId="0" borderId="23" xfId="4" applyNumberFormat="1" applyFont="1" applyFill="1" applyBorder="1" applyAlignment="1">
      <alignment vertical="center" shrinkToFit="1"/>
    </xf>
    <xf numFmtId="0" fontId="32" fillId="0" borderId="23" xfId="4" applyNumberFormat="1" applyFont="1" applyFill="1" applyBorder="1" applyAlignment="1">
      <alignment horizontal="center" vertical="center" shrinkToFit="1"/>
    </xf>
    <xf numFmtId="41" fontId="8" fillId="0" borderId="23" xfId="1" applyFont="1" applyFill="1" applyBorder="1" applyAlignment="1">
      <alignment vertical="center" shrinkToFit="1"/>
    </xf>
    <xf numFmtId="0" fontId="32" fillId="0" borderId="6" xfId="5" applyFont="1" applyBorder="1" applyAlignment="1">
      <alignment horizontal="center" vertical="center" shrinkToFit="1"/>
    </xf>
    <xf numFmtId="0" fontId="32" fillId="0" borderId="6" xfId="5" applyNumberFormat="1" applyFont="1" applyBorder="1" applyAlignment="1">
      <alignment horizontal="center" vertical="center" shrinkToFit="1"/>
    </xf>
    <xf numFmtId="0" fontId="32" fillId="0" borderId="6" xfId="5" applyFont="1" applyBorder="1" applyAlignment="1">
      <alignment horizontal="center" vertical="center"/>
    </xf>
    <xf numFmtId="0" fontId="32" fillId="0" borderId="6" xfId="5" applyNumberFormat="1" applyFont="1" applyBorder="1" applyAlignment="1">
      <alignment horizontal="center" vertical="center"/>
    </xf>
    <xf numFmtId="0" fontId="32" fillId="0" borderId="6" xfId="5" applyFont="1" applyBorder="1">
      <alignment vertical="center"/>
    </xf>
    <xf numFmtId="41" fontId="32" fillId="2" borderId="8" xfId="3" applyNumberFormat="1" applyFont="1" applyFill="1" applyBorder="1" applyAlignment="1">
      <alignment vertical="center" shrinkToFit="1"/>
    </xf>
    <xf numFmtId="0" fontId="32" fillId="2" borderId="8" xfId="3" applyNumberFormat="1" applyFont="1" applyFill="1" applyBorder="1" applyAlignment="1">
      <alignment horizontal="center" vertical="center" shrinkToFit="1"/>
    </xf>
    <xf numFmtId="41" fontId="32" fillId="0" borderId="6" xfId="4" applyFont="1" applyFill="1" applyBorder="1" applyAlignment="1">
      <alignment vertical="center" shrinkToFit="1"/>
    </xf>
    <xf numFmtId="41" fontId="32" fillId="0" borderId="23" xfId="4" applyFont="1" applyBorder="1" applyAlignment="1">
      <alignment vertical="center" shrinkToFit="1"/>
    </xf>
    <xf numFmtId="0" fontId="32" fillId="0" borderId="23" xfId="4" applyNumberFormat="1" applyFont="1" applyBorder="1" applyAlignment="1">
      <alignment horizontal="center" vertical="center" shrinkToFit="1"/>
    </xf>
    <xf numFmtId="41" fontId="32" fillId="2" borderId="8" xfId="3" applyNumberFormat="1" applyFont="1" applyFill="1" applyBorder="1" applyAlignment="1">
      <alignment vertical="center"/>
    </xf>
    <xf numFmtId="0" fontId="32" fillId="2" borderId="8" xfId="3" applyNumberFormat="1" applyFont="1" applyFill="1" applyBorder="1" applyAlignment="1">
      <alignment horizontal="center" vertical="center"/>
    </xf>
    <xf numFmtId="41" fontId="33" fillId="0" borderId="8" xfId="3" applyNumberFormat="1" applyFont="1" applyFill="1" applyBorder="1" applyAlignment="1">
      <alignment vertical="center"/>
    </xf>
    <xf numFmtId="0" fontId="33" fillId="0" borderId="8" xfId="3" applyNumberFormat="1" applyFont="1" applyFill="1" applyBorder="1" applyAlignment="1">
      <alignment horizontal="center" vertical="center"/>
    </xf>
    <xf numFmtId="41" fontId="8" fillId="0" borderId="8" xfId="3" applyNumberFormat="1" applyFont="1" applyFill="1" applyBorder="1">
      <alignment vertical="center"/>
    </xf>
    <xf numFmtId="0" fontId="8" fillId="0" borderId="8" xfId="3" applyNumberFormat="1" applyFont="1" applyFill="1" applyBorder="1" applyAlignment="1">
      <alignment horizontal="center" vertical="center"/>
    </xf>
    <xf numFmtId="41" fontId="8" fillId="0" borderId="0" xfId="3" applyNumberFormat="1" applyFont="1" applyFill="1" applyBorder="1">
      <alignment vertical="center"/>
    </xf>
    <xf numFmtId="0" fontId="8" fillId="0" borderId="0" xfId="3" applyNumberFormat="1" applyFont="1" applyFill="1" applyBorder="1" applyAlignment="1">
      <alignment horizontal="center" vertical="center"/>
    </xf>
    <xf numFmtId="41" fontId="20" fillId="0" borderId="0" xfId="4" applyFont="1" applyFill="1" applyBorder="1">
      <alignment vertical="center"/>
    </xf>
    <xf numFmtId="41" fontId="8" fillId="0" borderId="0" xfId="3" applyNumberFormat="1" applyFont="1" applyFill="1" applyBorder="1" applyAlignment="1">
      <alignment horizontal="right" vertical="center"/>
    </xf>
    <xf numFmtId="41" fontId="8" fillId="0" borderId="0" xfId="3" applyNumberFormat="1" applyFont="1" applyFill="1">
      <alignment vertical="center"/>
    </xf>
    <xf numFmtId="0" fontId="8" fillId="0" borderId="0" xfId="3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41" fontId="7" fillId="0" borderId="18" xfId="1" applyFont="1" applyFill="1" applyBorder="1" applyAlignment="1">
      <alignment horizontal="left" vertical="center" shrinkToFit="1"/>
    </xf>
    <xf numFmtId="41" fontId="7" fillId="0" borderId="52" xfId="1" applyFont="1" applyFill="1" applyBorder="1" applyAlignment="1">
      <alignment horizontal="left" vertical="center" shrinkToFit="1"/>
    </xf>
    <xf numFmtId="41" fontId="7" fillId="0" borderId="19" xfId="1" applyFont="1" applyFill="1" applyBorder="1" applyAlignment="1">
      <alignment horizontal="left" vertical="center" shrinkToFit="1"/>
    </xf>
    <xf numFmtId="41" fontId="8" fillId="0" borderId="62" xfId="1" applyFont="1" applyFill="1" applyBorder="1" applyAlignment="1">
      <alignment horizontal="left" vertical="center" shrinkToFit="1"/>
    </xf>
    <xf numFmtId="41" fontId="8" fillId="0" borderId="19" xfId="1" applyFont="1" applyFill="1" applyBorder="1" applyAlignment="1">
      <alignment horizontal="left" vertical="center" shrinkToFit="1"/>
    </xf>
    <xf numFmtId="41" fontId="8" fillId="0" borderId="63" xfId="0" applyNumberFormat="1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41" fontId="7" fillId="0" borderId="14" xfId="1" applyFont="1" applyBorder="1" applyAlignment="1">
      <alignment vertical="center"/>
    </xf>
    <xf numFmtId="41" fontId="8" fillId="0" borderId="22" xfId="1" applyFont="1" applyBorder="1" applyAlignment="1">
      <alignment vertical="center"/>
    </xf>
    <xf numFmtId="41" fontId="8" fillId="0" borderId="44" xfId="1" applyFont="1" applyBorder="1" applyAlignment="1">
      <alignment vertical="center"/>
    </xf>
    <xf numFmtId="177" fontId="8" fillId="0" borderId="14" xfId="1" applyNumberFormat="1" applyFont="1" applyBorder="1" applyAlignment="1">
      <alignment vertical="center"/>
    </xf>
    <xf numFmtId="41" fontId="8" fillId="0" borderId="64" xfId="1" applyFont="1" applyBorder="1" applyAlignment="1">
      <alignment vertical="center"/>
    </xf>
    <xf numFmtId="177" fontId="8" fillId="0" borderId="64" xfId="1" applyNumberFormat="1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41" fontId="16" fillId="0" borderId="0" xfId="2" applyNumberFormat="1" applyFont="1" applyFill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41" fontId="8" fillId="0" borderId="0" xfId="0" applyNumberFormat="1" applyFont="1">
      <alignment vertical="center"/>
    </xf>
    <xf numFmtId="41" fontId="7" fillId="0" borderId="0" xfId="0" applyNumberFormat="1" applyFont="1">
      <alignment vertical="center"/>
    </xf>
    <xf numFmtId="41" fontId="8" fillId="0" borderId="0" xfId="0" applyNumberFormat="1" applyFont="1" applyBorder="1">
      <alignment vertical="center"/>
    </xf>
    <xf numFmtId="0" fontId="21" fillId="0" borderId="0" xfId="9" applyFont="1" applyAlignment="1">
      <alignment vertical="center"/>
    </xf>
    <xf numFmtId="41" fontId="21" fillId="0" borderId="0" xfId="10" applyFont="1" applyAlignment="1">
      <alignment vertical="center"/>
    </xf>
    <xf numFmtId="0" fontId="17" fillId="0" borderId="37" xfId="0" applyFont="1" applyBorder="1" applyAlignment="1">
      <alignment vertical="center" shrinkToFit="1"/>
    </xf>
    <xf numFmtId="0" fontId="12" fillId="0" borderId="37" xfId="0" applyFont="1" applyBorder="1" applyAlignment="1">
      <alignment vertical="center"/>
    </xf>
    <xf numFmtId="0" fontId="8" fillId="0" borderId="0" xfId="9" applyFont="1" applyAlignment="1">
      <alignment vertical="center"/>
    </xf>
    <xf numFmtId="41" fontId="8" fillId="0" borderId="0" xfId="10" applyFont="1" applyAlignment="1">
      <alignment vertical="center"/>
    </xf>
    <xf numFmtId="41" fontId="8" fillId="0" borderId="0" xfId="1" applyFont="1" applyBorder="1" applyAlignment="1">
      <alignment vertical="center"/>
    </xf>
    <xf numFmtId="0" fontId="15" fillId="0" borderId="0" xfId="0" applyFont="1" applyAlignment="1">
      <alignment vertical="center"/>
    </xf>
    <xf numFmtId="41" fontId="8" fillId="0" borderId="18" xfId="1" applyFont="1" applyBorder="1" applyAlignment="1">
      <alignment vertical="center"/>
    </xf>
    <xf numFmtId="177" fontId="8" fillId="0" borderId="18" xfId="1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0" xfId="0" applyFont="1" applyBorder="1">
      <alignment vertical="center"/>
    </xf>
    <xf numFmtId="41" fontId="8" fillId="0" borderId="10" xfId="1" applyFont="1" applyBorder="1" applyAlignment="1">
      <alignment vertical="center"/>
    </xf>
    <xf numFmtId="41" fontId="35" fillId="0" borderId="18" xfId="1" applyFont="1" applyBorder="1" applyAlignment="1">
      <alignment vertical="center"/>
    </xf>
    <xf numFmtId="41" fontId="35" fillId="0" borderId="0" xfId="1" applyFont="1" applyBorder="1" applyAlignment="1">
      <alignment vertical="center"/>
    </xf>
    <xf numFmtId="41" fontId="36" fillId="0" borderId="18" xfId="1" applyFont="1" applyBorder="1" applyAlignment="1">
      <alignment vertical="center"/>
    </xf>
    <xf numFmtId="41" fontId="36" fillId="0" borderId="0" xfId="1" applyFont="1" applyBorder="1" applyAlignment="1">
      <alignment vertical="center"/>
    </xf>
    <xf numFmtId="41" fontId="21" fillId="0" borderId="18" xfId="1" applyFont="1" applyFill="1" applyBorder="1" applyAlignment="1">
      <alignment vertical="center"/>
    </xf>
    <xf numFmtId="41" fontId="21" fillId="0" borderId="19" xfId="1" applyFont="1" applyFill="1" applyBorder="1" applyAlignment="1">
      <alignment vertical="center"/>
    </xf>
    <xf numFmtId="177" fontId="21" fillId="0" borderId="18" xfId="1" applyNumberFormat="1" applyFont="1" applyFill="1" applyBorder="1" applyAlignment="1">
      <alignment vertical="center"/>
    </xf>
    <xf numFmtId="177" fontId="21" fillId="0" borderId="19" xfId="1" applyNumberFormat="1" applyFont="1" applyFill="1" applyBorder="1" applyAlignment="1">
      <alignment vertical="center"/>
    </xf>
    <xf numFmtId="177" fontId="21" fillId="0" borderId="0" xfId="1" applyNumberFormat="1" applyFont="1" applyFill="1" applyBorder="1" applyAlignment="1">
      <alignment vertical="center"/>
    </xf>
    <xf numFmtId="177" fontId="21" fillId="0" borderId="10" xfId="1" applyNumberFormat="1" applyFont="1" applyFill="1" applyBorder="1" applyAlignment="1">
      <alignment vertical="center"/>
    </xf>
    <xf numFmtId="177" fontId="21" fillId="0" borderId="65" xfId="1" applyNumberFormat="1" applyFont="1" applyFill="1" applyBorder="1" applyAlignment="1">
      <alignment vertical="center"/>
    </xf>
    <xf numFmtId="176" fontId="8" fillId="0" borderId="0" xfId="0" applyNumberFormat="1" applyFont="1" applyAlignment="1">
      <alignment horizontal="right" vertical="center" shrinkToFit="1"/>
    </xf>
    <xf numFmtId="0" fontId="37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23" fillId="0" borderId="0" xfId="0" applyFont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41" fontId="8" fillId="0" borderId="0" xfId="0" applyNumberFormat="1" applyFont="1" applyAlignment="1">
      <alignment horizontal="left" vertical="center"/>
    </xf>
    <xf numFmtId="0" fontId="21" fillId="0" borderId="0" xfId="0" applyFont="1">
      <alignment vertical="center"/>
    </xf>
    <xf numFmtId="0" fontId="34" fillId="0" borderId="0" xfId="0" applyFont="1">
      <alignment vertical="center"/>
    </xf>
    <xf numFmtId="0" fontId="8" fillId="0" borderId="62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50" xfId="2" applyFont="1" applyFill="1" applyBorder="1" applyAlignment="1">
      <alignment vertical="center"/>
    </xf>
    <xf numFmtId="41" fontId="20" fillId="0" borderId="8" xfId="7" applyFont="1" applyFill="1" applyBorder="1" applyAlignment="1">
      <alignment vertical="center" shrinkToFit="1"/>
    </xf>
    <xf numFmtId="41" fontId="20" fillId="0" borderId="8" xfId="7" applyFont="1" applyFill="1" applyBorder="1" applyAlignment="1">
      <alignment vertical="center" wrapText="1" shrinkToFit="1"/>
    </xf>
    <xf numFmtId="41" fontId="8" fillId="0" borderId="11" xfId="4" applyFont="1" applyFill="1" applyBorder="1" applyAlignment="1">
      <alignment vertical="center" shrinkToFit="1"/>
    </xf>
    <xf numFmtId="41" fontId="8" fillId="0" borderId="6" xfId="3" applyNumberFormat="1" applyFont="1" applyFill="1" applyBorder="1" applyAlignment="1">
      <alignment vertical="center" shrinkToFit="1"/>
    </xf>
    <xf numFmtId="41" fontId="8" fillId="0" borderId="24" xfId="3" applyNumberFormat="1" applyFont="1" applyFill="1" applyBorder="1">
      <alignment vertical="center"/>
    </xf>
    <xf numFmtId="41" fontId="8" fillId="0" borderId="7" xfId="4" applyFont="1" applyFill="1" applyBorder="1" applyAlignment="1">
      <alignment vertical="center" shrinkToFit="1"/>
    </xf>
    <xf numFmtId="41" fontId="8" fillId="0" borderId="7" xfId="3" applyNumberFormat="1" applyFont="1" applyFill="1" applyBorder="1" applyAlignment="1">
      <alignment vertical="center" shrinkToFit="1"/>
    </xf>
    <xf numFmtId="41" fontId="8" fillId="0" borderId="23" xfId="3" applyNumberFormat="1" applyFont="1" applyFill="1" applyBorder="1">
      <alignment vertical="center"/>
    </xf>
    <xf numFmtId="41" fontId="8" fillId="2" borderId="8" xfId="4" applyFont="1" applyFill="1" applyBorder="1" applyAlignment="1">
      <alignment vertical="center" shrinkToFit="1"/>
    </xf>
    <xf numFmtId="41" fontId="8" fillId="0" borderId="6" xfId="4" applyFont="1" applyFill="1" applyBorder="1" applyAlignment="1">
      <alignment vertical="center" shrinkToFit="1"/>
    </xf>
    <xf numFmtId="41" fontId="8" fillId="0" borderId="6" xfId="3" applyNumberFormat="1" applyFont="1" applyFill="1" applyBorder="1">
      <alignment vertical="center"/>
    </xf>
    <xf numFmtId="41" fontId="32" fillId="0" borderId="6" xfId="3" applyNumberFormat="1" applyFont="1" applyFill="1" applyBorder="1" applyAlignment="1">
      <alignment vertical="center" shrinkToFit="1"/>
    </xf>
    <xf numFmtId="41" fontId="32" fillId="0" borderId="23" xfId="4" applyFont="1" applyFill="1" applyBorder="1" applyAlignment="1">
      <alignment vertical="center" shrinkToFit="1"/>
    </xf>
    <xf numFmtId="41" fontId="32" fillId="0" borderId="23" xfId="3" applyNumberFormat="1" applyFont="1" applyFill="1" applyBorder="1" applyAlignment="1">
      <alignment vertical="center" shrinkToFit="1"/>
    </xf>
    <xf numFmtId="41" fontId="8" fillId="0" borderId="23" xfId="4" applyFont="1" applyFill="1" applyBorder="1" applyAlignment="1">
      <alignment vertical="center" shrinkToFit="1"/>
    </xf>
    <xf numFmtId="41" fontId="8" fillId="0" borderId="6" xfId="4" applyFont="1" applyBorder="1" applyAlignment="1">
      <alignment vertical="center" shrinkToFit="1"/>
    </xf>
    <xf numFmtId="3" fontId="32" fillId="0" borderId="6" xfId="5" applyNumberFormat="1" applyFont="1" applyFill="1" applyBorder="1">
      <alignment vertical="center"/>
    </xf>
    <xf numFmtId="0" fontId="32" fillId="0" borderId="23" xfId="1" applyNumberFormat="1" applyFont="1" applyFill="1" applyBorder="1" applyAlignment="1">
      <alignment vertical="center" shrinkToFit="1"/>
    </xf>
    <xf numFmtId="0" fontId="32" fillId="0" borderId="6" xfId="1" applyNumberFormat="1" applyFont="1" applyFill="1" applyBorder="1">
      <alignment vertical="center"/>
    </xf>
    <xf numFmtId="0" fontId="32" fillId="0" borderId="6" xfId="5" applyFont="1" applyFill="1" applyBorder="1">
      <alignment vertical="center"/>
    </xf>
    <xf numFmtId="0" fontId="32" fillId="0" borderId="6" xfId="5" applyNumberFormat="1" applyFont="1" applyFill="1" applyBorder="1" applyAlignment="1">
      <alignment horizontal="center" vertical="center"/>
    </xf>
    <xf numFmtId="0" fontId="32" fillId="0" borderId="6" xfId="1" applyNumberFormat="1" applyFont="1" applyFill="1" applyBorder="1" applyAlignment="1">
      <alignment vertical="center" shrinkToFit="1"/>
    </xf>
    <xf numFmtId="41" fontId="32" fillId="2" borderId="8" xfId="4" applyFont="1" applyFill="1" applyBorder="1" applyAlignment="1">
      <alignment vertical="center" shrinkToFit="1"/>
    </xf>
    <xf numFmtId="41" fontId="32" fillId="2" borderId="8" xfId="4" applyFont="1" applyFill="1" applyBorder="1">
      <alignment vertical="center"/>
    </xf>
    <xf numFmtId="41" fontId="33" fillId="0" borderId="8" xfId="3" applyNumberFormat="1" applyFont="1" applyFill="1" applyBorder="1" applyAlignment="1">
      <alignment horizontal="center" vertical="center"/>
    </xf>
    <xf numFmtId="41" fontId="32" fillId="0" borderId="8" xfId="4" applyFont="1" applyFill="1" applyBorder="1">
      <alignment vertical="center"/>
    </xf>
    <xf numFmtId="41" fontId="8" fillId="0" borderId="8" xfId="3" applyNumberFormat="1" applyFont="1" applyFill="1" applyBorder="1" applyAlignment="1">
      <alignment horizontal="center" vertical="center"/>
    </xf>
    <xf numFmtId="41" fontId="20" fillId="0" borderId="8" xfId="4" applyFont="1" applyFill="1" applyBorder="1">
      <alignment vertical="center"/>
    </xf>
    <xf numFmtId="177" fontId="8" fillId="0" borderId="0" xfId="1" applyNumberFormat="1" applyFont="1" applyBorder="1" applyAlignment="1">
      <alignment vertical="center"/>
    </xf>
    <xf numFmtId="41" fontId="18" fillId="0" borderId="0" xfId="0" applyNumberFormat="1" applyFo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left" vertical="center" shrinkToFit="1"/>
    </xf>
    <xf numFmtId="0" fontId="20" fillId="0" borderId="5" xfId="7" applyNumberFormat="1" applyFont="1" applyFill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/>
    </xf>
    <xf numFmtId="0" fontId="24" fillId="0" borderId="71" xfId="0" applyNumberFormat="1" applyFont="1" applyBorder="1">
      <alignment vertical="center"/>
    </xf>
    <xf numFmtId="0" fontId="20" fillId="0" borderId="25" xfId="0" applyFont="1" applyBorder="1" applyAlignment="1">
      <alignment horizontal="center" vertical="center"/>
    </xf>
    <xf numFmtId="41" fontId="24" fillId="0" borderId="25" xfId="0" applyNumberFormat="1" applyFont="1" applyBorder="1">
      <alignment vertical="center"/>
    </xf>
    <xf numFmtId="0" fontId="24" fillId="0" borderId="72" xfId="0" applyFont="1" applyBorder="1">
      <alignment vertical="center"/>
    </xf>
    <xf numFmtId="41" fontId="28" fillId="4" borderId="26" xfId="7" applyFont="1" applyFill="1" applyBorder="1" applyAlignment="1">
      <alignment horizontal="center" vertical="center"/>
    </xf>
    <xf numFmtId="41" fontId="28" fillId="4" borderId="27" xfId="7" applyFont="1" applyFill="1" applyBorder="1" applyAlignment="1">
      <alignment horizontal="center" vertical="center" wrapText="1"/>
    </xf>
    <xf numFmtId="41" fontId="28" fillId="4" borderId="27" xfId="7" applyFont="1" applyFill="1" applyBorder="1" applyAlignment="1">
      <alignment horizontal="center" vertical="center"/>
    </xf>
    <xf numFmtId="41" fontId="28" fillId="4" borderId="70" xfId="7" applyFont="1" applyFill="1" applyBorder="1" applyAlignment="1">
      <alignment horizontal="center" vertical="center"/>
    </xf>
    <xf numFmtId="0" fontId="28" fillId="4" borderId="3" xfId="0" applyFont="1" applyFill="1" applyBorder="1" applyAlignment="1">
      <alignment horizontal="center" vertical="center"/>
    </xf>
    <xf numFmtId="41" fontId="28" fillId="4" borderId="3" xfId="1" applyFont="1" applyFill="1" applyBorder="1" applyAlignment="1">
      <alignment horizontal="center" vertical="center"/>
    </xf>
    <xf numFmtId="0" fontId="28" fillId="4" borderId="4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41" fontId="20" fillId="4" borderId="3" xfId="1" applyFont="1" applyFill="1" applyBorder="1" applyAlignment="1">
      <alignment horizontal="center" vertical="center"/>
    </xf>
    <xf numFmtId="0" fontId="28" fillId="4" borderId="26" xfId="0" applyFont="1" applyFill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8" fillId="4" borderId="70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41" fontId="45" fillId="4" borderId="70" xfId="7" applyFont="1" applyFill="1" applyBorder="1" applyAlignment="1">
      <alignment horizontal="center" vertical="center"/>
    </xf>
    <xf numFmtId="41" fontId="44" fillId="0" borderId="69" xfId="7" applyFont="1" applyBorder="1">
      <alignment vertical="center"/>
    </xf>
    <xf numFmtId="0" fontId="16" fillId="0" borderId="25" xfId="0" applyFont="1" applyBorder="1">
      <alignment vertical="center"/>
    </xf>
    <xf numFmtId="41" fontId="16" fillId="0" borderId="72" xfId="0" applyNumberFormat="1" applyFont="1" applyBorder="1">
      <alignment vertical="center"/>
    </xf>
    <xf numFmtId="0" fontId="28" fillId="4" borderId="27" xfId="0" applyFont="1" applyFill="1" applyBorder="1" applyAlignment="1">
      <alignment horizontal="center" vertical="center" shrinkToFit="1"/>
    </xf>
    <xf numFmtId="41" fontId="28" fillId="4" borderId="70" xfId="1" applyFont="1" applyFill="1" applyBorder="1" applyAlignment="1">
      <alignment horizontal="center" vertical="center"/>
    </xf>
    <xf numFmtId="41" fontId="7" fillId="0" borderId="72" xfId="1" applyFont="1" applyBorder="1">
      <alignment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41" fontId="7" fillId="4" borderId="27" xfId="0" applyNumberFormat="1" applyFont="1" applyFill="1" applyBorder="1" applyAlignment="1">
      <alignment horizontal="center" vertical="center"/>
    </xf>
    <xf numFmtId="41" fontId="7" fillId="4" borderId="70" xfId="0" applyNumberFormat="1" applyFont="1" applyFill="1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16" fillId="0" borderId="38" xfId="0" applyFont="1" applyBorder="1">
      <alignment vertical="center"/>
    </xf>
    <xf numFmtId="41" fontId="8" fillId="0" borderId="52" xfId="1" applyFont="1" applyBorder="1" applyAlignment="1">
      <alignment vertical="center"/>
    </xf>
    <xf numFmtId="41" fontId="35" fillId="0" borderId="52" xfId="1" applyFont="1" applyBorder="1" applyAlignment="1">
      <alignment vertical="center"/>
    </xf>
    <xf numFmtId="177" fontId="8" fillId="0" borderId="52" xfId="1" applyNumberFormat="1" applyFont="1" applyBorder="1" applyAlignment="1">
      <alignment vertical="center"/>
    </xf>
    <xf numFmtId="41" fontId="36" fillId="0" borderId="52" xfId="1" applyFont="1" applyBorder="1" applyAlignment="1">
      <alignment vertical="center"/>
    </xf>
    <xf numFmtId="0" fontId="8" fillId="0" borderId="40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41" fontId="8" fillId="0" borderId="41" xfId="1" applyFont="1" applyBorder="1" applyAlignment="1">
      <alignment vertical="center"/>
    </xf>
    <xf numFmtId="41" fontId="8" fillId="0" borderId="37" xfId="1" applyFont="1" applyBorder="1" applyAlignment="1">
      <alignment vertical="center"/>
    </xf>
    <xf numFmtId="41" fontId="8" fillId="0" borderId="42" xfId="1" applyFont="1" applyBorder="1" applyAlignment="1">
      <alignment vertical="center"/>
    </xf>
    <xf numFmtId="0" fontId="34" fillId="4" borderId="26" xfId="9" applyFont="1" applyFill="1" applyBorder="1" applyAlignment="1">
      <alignment horizontal="center" vertical="center"/>
    </xf>
    <xf numFmtId="0" fontId="34" fillId="0" borderId="49" xfId="9" applyFont="1" applyBorder="1" applyAlignment="1">
      <alignment vertical="center"/>
    </xf>
    <xf numFmtId="177" fontId="21" fillId="0" borderId="50" xfId="1" applyNumberFormat="1" applyFont="1" applyFill="1" applyBorder="1" applyAlignment="1">
      <alignment vertical="center"/>
    </xf>
    <xf numFmtId="0" fontId="21" fillId="0" borderId="51" xfId="9" applyFont="1" applyBorder="1" applyAlignment="1">
      <alignment vertical="center"/>
    </xf>
    <xf numFmtId="177" fontId="21" fillId="0" borderId="52" xfId="1" applyNumberFormat="1" applyFont="1" applyFill="1" applyBorder="1" applyAlignment="1">
      <alignment vertical="center"/>
    </xf>
    <xf numFmtId="0" fontId="34" fillId="0" borderId="51" xfId="9" applyFont="1" applyBorder="1" applyAlignment="1">
      <alignment vertical="center"/>
    </xf>
    <xf numFmtId="41" fontId="21" fillId="0" borderId="52" xfId="1" applyFont="1" applyFill="1" applyBorder="1" applyAlignment="1">
      <alignment vertical="center"/>
    </xf>
    <xf numFmtId="177" fontId="21" fillId="0" borderId="62" xfId="1" applyNumberFormat="1" applyFont="1" applyFill="1" applyBorder="1" applyAlignment="1">
      <alignment vertical="center"/>
    </xf>
    <xf numFmtId="177" fontId="21" fillId="0" borderId="73" xfId="1" applyNumberFormat="1" applyFont="1" applyFill="1" applyBorder="1" applyAlignment="1">
      <alignment vertical="center"/>
    </xf>
    <xf numFmtId="0" fontId="34" fillId="0" borderId="53" xfId="9" applyFont="1" applyBorder="1" applyAlignment="1">
      <alignment vertical="center"/>
    </xf>
    <xf numFmtId="177" fontId="21" fillId="0" borderId="37" xfId="1" applyNumberFormat="1" applyFont="1" applyFill="1" applyBorder="1" applyAlignment="1">
      <alignment vertical="center"/>
    </xf>
    <xf numFmtId="0" fontId="21" fillId="0" borderId="41" xfId="9" applyFont="1" applyBorder="1" applyAlignment="1">
      <alignment vertical="center"/>
    </xf>
    <xf numFmtId="0" fontId="21" fillId="0" borderId="42" xfId="9" applyFont="1" applyBorder="1" applyAlignment="1">
      <alignment vertical="center"/>
    </xf>
    <xf numFmtId="41" fontId="46" fillId="0" borderId="0" xfId="7" applyFont="1" applyBorder="1">
      <alignment vertical="center"/>
    </xf>
    <xf numFmtId="0" fontId="8" fillId="0" borderId="43" xfId="0" applyFont="1" applyBorder="1" applyAlignment="1">
      <alignment horizontal="center" vertical="center"/>
    </xf>
    <xf numFmtId="41" fontId="8" fillId="0" borderId="76" xfId="1" applyFont="1" applyBorder="1" applyAlignment="1">
      <alignment horizontal="center" vertical="center" shrinkToFit="1"/>
    </xf>
    <xf numFmtId="41" fontId="7" fillId="0" borderId="44" xfId="1" applyFont="1" applyBorder="1" applyAlignment="1">
      <alignment horizontal="center" vertical="center" shrinkToFit="1"/>
    </xf>
    <xf numFmtId="41" fontId="7" fillId="0" borderId="44" xfId="1" applyFont="1" applyBorder="1" applyAlignment="1">
      <alignment horizontal="left" vertical="center" shrinkToFit="1"/>
    </xf>
    <xf numFmtId="41" fontId="8" fillId="0" borderId="44" xfId="1" applyFont="1" applyBorder="1" applyAlignment="1">
      <alignment horizontal="left" vertical="center" shrinkToFit="1"/>
    </xf>
    <xf numFmtId="41" fontId="8" fillId="0" borderId="77" xfId="1" applyFont="1" applyBorder="1">
      <alignment vertical="center"/>
    </xf>
    <xf numFmtId="41" fontId="8" fillId="0" borderId="77" xfId="0" applyNumberFormat="1" applyFont="1" applyBorder="1">
      <alignment vertical="center"/>
    </xf>
    <xf numFmtId="41" fontId="7" fillId="0" borderId="78" xfId="1" applyFont="1" applyBorder="1" applyAlignment="1">
      <alignment horizontal="center" vertical="center" shrinkToFit="1"/>
    </xf>
    <xf numFmtId="41" fontId="7" fillId="0" borderId="44" xfId="1" applyFont="1" applyBorder="1" applyAlignment="1">
      <alignment vertical="center" shrinkToFit="1"/>
    </xf>
    <xf numFmtId="41" fontId="7" fillId="0" borderId="79" xfId="1" applyFont="1" applyBorder="1" applyAlignment="1">
      <alignment horizontal="center" vertical="center" shrinkToFit="1"/>
    </xf>
    <xf numFmtId="41" fontId="8" fillId="0" borderId="44" xfId="1" applyFont="1" applyBorder="1" applyAlignment="1">
      <alignment vertical="center" shrinkToFit="1"/>
    </xf>
    <xf numFmtId="41" fontId="7" fillId="0" borderId="45" xfId="1" applyFont="1" applyBorder="1" applyAlignment="1">
      <alignment vertical="center" shrinkToFit="1"/>
    </xf>
    <xf numFmtId="41" fontId="7" fillId="0" borderId="46" xfId="1" applyFont="1" applyBorder="1" applyAlignment="1">
      <alignment vertical="center" shrinkToFit="1"/>
    </xf>
    <xf numFmtId="41" fontId="7" fillId="0" borderId="47" xfId="1" applyFont="1" applyBorder="1" applyAlignment="1">
      <alignment vertical="center" shrinkToFit="1"/>
    </xf>
    <xf numFmtId="41" fontId="8" fillId="0" borderId="18" xfId="1" applyFont="1" applyFill="1" applyBorder="1" applyAlignment="1">
      <alignment vertical="center" shrinkToFit="1"/>
    </xf>
    <xf numFmtId="41" fontId="21" fillId="0" borderId="0" xfId="9" applyNumberFormat="1" applyFont="1" applyAlignment="1">
      <alignment vertical="center"/>
    </xf>
    <xf numFmtId="41" fontId="46" fillId="0" borderId="0" xfId="7" applyFont="1" applyFill="1" applyBorder="1">
      <alignment vertical="center"/>
    </xf>
    <xf numFmtId="0" fontId="8" fillId="0" borderId="0" xfId="0" applyFont="1" applyFill="1" applyBorder="1" applyAlignment="1">
      <alignment horizontal="distributed" vertical="center"/>
    </xf>
    <xf numFmtId="41" fontId="8" fillId="0" borderId="14" xfId="1" applyFont="1" applyFill="1" applyBorder="1" applyAlignment="1">
      <alignment horizontal="left" vertical="center" shrinkToFit="1"/>
    </xf>
    <xf numFmtId="41" fontId="8" fillId="0" borderId="13" xfId="1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vertical="center" shrinkToFit="1"/>
    </xf>
    <xf numFmtId="41" fontId="7" fillId="0" borderId="18" xfId="1" applyFont="1" applyFill="1" applyBorder="1" applyAlignment="1">
      <alignment vertical="center" shrinkToFit="1"/>
    </xf>
    <xf numFmtId="0" fontId="21" fillId="0" borderId="51" xfId="9" applyFont="1" applyFill="1" applyBorder="1" applyAlignment="1">
      <alignment vertical="center"/>
    </xf>
    <xf numFmtId="41" fontId="20" fillId="0" borderId="69" xfId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41" fontId="7" fillId="3" borderId="8" xfId="3" applyNumberFormat="1" applyFont="1" applyFill="1" applyBorder="1" applyAlignment="1">
      <alignment horizontal="center" vertical="center" wrapText="1" shrinkToFit="1"/>
    </xf>
    <xf numFmtId="0" fontId="32" fillId="0" borderId="23" xfId="5" applyFont="1" applyBorder="1" applyAlignment="1">
      <alignment horizontal="center" vertical="center"/>
    </xf>
    <xf numFmtId="0" fontId="32" fillId="0" borderId="23" xfId="5" applyNumberFormat="1" applyFont="1" applyBorder="1" applyAlignment="1">
      <alignment horizontal="center" vertical="center"/>
    </xf>
    <xf numFmtId="3" fontId="32" fillId="0" borderId="23" xfId="5" applyNumberFormat="1" applyFont="1" applyFill="1" applyBorder="1">
      <alignment vertical="center"/>
    </xf>
    <xf numFmtId="43" fontId="20" fillId="0" borderId="0" xfId="3" applyNumberFormat="1" applyFont="1" applyFill="1">
      <alignment vertical="center"/>
    </xf>
    <xf numFmtId="41" fontId="8" fillId="0" borderId="0" xfId="4" applyFont="1" applyFill="1" applyBorder="1">
      <alignment vertical="center"/>
    </xf>
    <xf numFmtId="41" fontId="20" fillId="0" borderId="0" xfId="3" applyNumberFormat="1" applyFont="1" applyFill="1" applyBorder="1">
      <alignment vertical="center"/>
    </xf>
    <xf numFmtId="0" fontId="20" fillId="0" borderId="49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41" fontId="20" fillId="0" borderId="50" xfId="1" applyFont="1" applyFill="1" applyBorder="1" applyAlignment="1">
      <alignment vertical="center"/>
    </xf>
    <xf numFmtId="177" fontId="8" fillId="0" borderId="10" xfId="1" applyNumberFormat="1" applyFont="1" applyBorder="1" applyAlignment="1">
      <alignment vertical="center"/>
    </xf>
    <xf numFmtId="177" fontId="8" fillId="0" borderId="1" xfId="1" applyNumberFormat="1" applyFont="1" applyBorder="1" applyAlignment="1">
      <alignment vertical="center"/>
    </xf>
    <xf numFmtId="177" fontId="8" fillId="0" borderId="50" xfId="1" applyNumberFormat="1" applyFont="1" applyBorder="1" applyAlignment="1">
      <alignment vertical="center"/>
    </xf>
    <xf numFmtId="177" fontId="7" fillId="0" borderId="18" xfId="1" applyNumberFormat="1" applyFont="1" applyFill="1" applyBorder="1" applyAlignment="1">
      <alignment horizontal="right" vertical="center" shrinkToFit="1"/>
    </xf>
    <xf numFmtId="177" fontId="8" fillId="0" borderId="64" xfId="1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8" fillId="0" borderId="69" xfId="0" applyFont="1" applyBorder="1" applyAlignment="1">
      <alignment vertical="center" wrapText="1"/>
    </xf>
    <xf numFmtId="0" fontId="20" fillId="0" borderId="19" xfId="0" applyFont="1" applyBorder="1" applyAlignment="1">
      <alignment horizontal="center" vertical="center" shrinkToFit="1"/>
    </xf>
    <xf numFmtId="41" fontId="20" fillId="0" borderId="19" xfId="1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shrinkToFit="1"/>
    </xf>
    <xf numFmtId="41" fontId="20" fillId="0" borderId="8" xfId="1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41" fontId="20" fillId="0" borderId="10" xfId="2" applyNumberFormat="1" applyFont="1" applyFill="1" applyBorder="1">
      <alignment vertical="center"/>
    </xf>
    <xf numFmtId="0" fontId="32" fillId="6" borderId="23" xfId="1" applyNumberFormat="1" applyFont="1" applyFill="1" applyBorder="1" applyAlignment="1">
      <alignment vertical="center" shrinkToFit="1"/>
    </xf>
    <xf numFmtId="41" fontId="32" fillId="6" borderId="23" xfId="4" applyFont="1" applyFill="1" applyBorder="1" applyAlignment="1">
      <alignment vertical="center" shrinkToFit="1"/>
    </xf>
    <xf numFmtId="0" fontId="32" fillId="6" borderId="23" xfId="4" applyNumberFormat="1" applyFont="1" applyFill="1" applyBorder="1" applyAlignment="1">
      <alignment horizontal="center" vertical="center" shrinkToFit="1"/>
    </xf>
    <xf numFmtId="41" fontId="32" fillId="6" borderId="23" xfId="1" applyFont="1" applyFill="1" applyBorder="1" applyAlignment="1">
      <alignment vertical="center" shrinkToFit="1"/>
    </xf>
    <xf numFmtId="41" fontId="8" fillId="6" borderId="23" xfId="1" applyFont="1" applyFill="1" applyBorder="1" applyAlignment="1">
      <alignment vertical="center" shrinkToFit="1"/>
    </xf>
    <xf numFmtId="41" fontId="8" fillId="6" borderId="23" xfId="1" applyFont="1" applyFill="1" applyBorder="1">
      <alignment vertical="center"/>
    </xf>
    <xf numFmtId="41" fontId="32" fillId="6" borderId="6" xfId="4" applyFont="1" applyFill="1" applyBorder="1" applyAlignment="1">
      <alignment vertical="center" shrinkToFit="1"/>
    </xf>
    <xf numFmtId="41" fontId="32" fillId="6" borderId="6" xfId="1" applyFont="1" applyFill="1" applyBorder="1" applyAlignment="1">
      <alignment vertical="center" shrinkToFit="1"/>
    </xf>
    <xf numFmtId="0" fontId="26" fillId="0" borderId="0" xfId="6" applyFont="1" applyFill="1">
      <alignment vertical="center"/>
    </xf>
    <xf numFmtId="0" fontId="47" fillId="0" borderId="0" xfId="6" applyFont="1" applyFill="1">
      <alignment vertical="center"/>
    </xf>
    <xf numFmtId="41" fontId="26" fillId="0" borderId="0" xfId="7" applyFont="1" applyFill="1">
      <alignment vertical="center"/>
    </xf>
    <xf numFmtId="0" fontId="26" fillId="0" borderId="0" xfId="6" applyFont="1" applyFill="1" applyAlignment="1">
      <alignment horizontal="right" vertical="center"/>
    </xf>
    <xf numFmtId="0" fontId="50" fillId="4" borderId="8" xfId="6" applyFont="1" applyFill="1" applyBorder="1" applyAlignment="1">
      <alignment horizontal="center" vertical="center"/>
    </xf>
    <xf numFmtId="41" fontId="50" fillId="4" borderId="8" xfId="7" applyFont="1" applyFill="1" applyBorder="1" applyAlignment="1">
      <alignment horizontal="center" vertical="center" wrapText="1"/>
    </xf>
    <xf numFmtId="0" fontId="50" fillId="4" borderId="8" xfId="6" applyFont="1" applyFill="1" applyBorder="1" applyAlignment="1">
      <alignment horizontal="center" vertical="center" wrapText="1"/>
    </xf>
    <xf numFmtId="0" fontId="26" fillId="0" borderId="0" xfId="6" applyFont="1" applyFill="1" applyAlignment="1">
      <alignment horizontal="center" vertical="center"/>
    </xf>
    <xf numFmtId="177" fontId="26" fillId="0" borderId="8" xfId="7" applyNumberFormat="1" applyFont="1" applyFill="1" applyBorder="1">
      <alignment vertical="center"/>
    </xf>
    <xf numFmtId="0" fontId="51" fillId="0" borderId="0" xfId="6" applyFont="1" applyFill="1">
      <alignment vertical="center"/>
    </xf>
    <xf numFmtId="177" fontId="26" fillId="5" borderId="8" xfId="7" applyNumberFormat="1" applyFont="1" applyFill="1" applyBorder="1">
      <alignment vertical="center"/>
    </xf>
    <xf numFmtId="177" fontId="26" fillId="5" borderId="8" xfId="6" applyNumberFormat="1" applyFont="1" applyFill="1" applyBorder="1">
      <alignment vertical="center"/>
    </xf>
    <xf numFmtId="0" fontId="26" fillId="0" borderId="8" xfId="6" applyFont="1" applyFill="1" applyBorder="1">
      <alignment vertical="center"/>
    </xf>
    <xf numFmtId="0" fontId="26" fillId="0" borderId="30" xfId="6" applyFont="1" applyFill="1" applyBorder="1" applyAlignment="1">
      <alignment vertical="center"/>
    </xf>
    <xf numFmtId="177" fontId="26" fillId="0" borderId="8" xfId="6" applyNumberFormat="1" applyFont="1" applyFill="1" applyBorder="1">
      <alignment vertical="center"/>
    </xf>
    <xf numFmtId="0" fontId="26" fillId="0" borderId="8" xfId="6" applyFont="1" applyFill="1" applyBorder="1" applyAlignment="1">
      <alignment vertical="center" shrinkToFit="1"/>
    </xf>
    <xf numFmtId="0" fontId="26" fillId="0" borderId="30" xfId="6" applyFont="1" applyFill="1" applyBorder="1" applyAlignment="1">
      <alignment vertical="center" shrinkToFit="1"/>
    </xf>
    <xf numFmtId="177" fontId="52" fillId="0" borderId="8" xfId="7" applyNumberFormat="1" applyFont="1" applyFill="1" applyBorder="1">
      <alignment vertical="center"/>
    </xf>
    <xf numFmtId="177" fontId="52" fillId="5" borderId="8" xfId="7" applyNumberFormat="1" applyFont="1" applyFill="1" applyBorder="1">
      <alignment vertical="center"/>
    </xf>
    <xf numFmtId="41" fontId="52" fillId="5" borderId="8" xfId="7" applyFont="1" applyFill="1" applyBorder="1">
      <alignment vertical="center"/>
    </xf>
    <xf numFmtId="177" fontId="7" fillId="0" borderId="52" xfId="1" applyNumberFormat="1" applyFont="1" applyFill="1" applyBorder="1" applyAlignment="1">
      <alignment horizontal="right" vertical="center" shrinkToFit="1"/>
    </xf>
    <xf numFmtId="177" fontId="7" fillId="0" borderId="52" xfId="1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41" fontId="8" fillId="0" borderId="0" xfId="1" applyFont="1" applyAlignment="1">
      <alignment horizontal="left" vertical="center" shrinkToFit="1"/>
    </xf>
    <xf numFmtId="176" fontId="8" fillId="0" borderId="0" xfId="0" applyNumberFormat="1" applyFont="1" applyAlignment="1">
      <alignment vertical="center" shrinkToFit="1"/>
    </xf>
    <xf numFmtId="0" fontId="20" fillId="0" borderId="10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41" fontId="28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 wrapText="1"/>
    </xf>
    <xf numFmtId="41" fontId="20" fillId="0" borderId="72" xfId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1" fontId="20" fillId="0" borderId="33" xfId="1" applyFont="1" applyBorder="1" applyAlignment="1">
      <alignment horizontal="center" vertical="center" wrapText="1"/>
    </xf>
    <xf numFmtId="41" fontId="20" fillId="0" borderId="3" xfId="1" applyFont="1" applyBorder="1" applyAlignment="1">
      <alignment horizontal="center" vertical="center" wrapText="1"/>
    </xf>
    <xf numFmtId="41" fontId="20" fillId="0" borderId="3" xfId="1" applyFont="1" applyBorder="1" applyAlignment="1">
      <alignment horizontal="center" vertical="center"/>
    </xf>
    <xf numFmtId="0" fontId="17" fillId="4" borderId="26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center" vertical="center"/>
    </xf>
    <xf numFmtId="41" fontId="24" fillId="0" borderId="69" xfId="7" applyFont="1" applyBorder="1">
      <alignment vertical="center"/>
    </xf>
    <xf numFmtId="41" fontId="20" fillId="0" borderId="69" xfId="1" applyFont="1" applyFill="1" applyBorder="1">
      <alignment vertical="center"/>
    </xf>
    <xf numFmtId="41" fontId="20" fillId="0" borderId="69" xfId="1" applyFont="1" applyBorder="1">
      <alignment vertical="center"/>
    </xf>
    <xf numFmtId="0" fontId="10" fillId="0" borderId="71" xfId="2" applyFont="1" applyBorder="1" applyAlignment="1">
      <alignment horizontal="center" vertical="center"/>
    </xf>
    <xf numFmtId="41" fontId="28" fillId="0" borderId="72" xfId="0" applyNumberFormat="1" applyFont="1" applyBorder="1" applyAlignment="1">
      <alignment horizontal="center" vertical="center"/>
    </xf>
    <xf numFmtId="0" fontId="17" fillId="0" borderId="71" xfId="2" applyFont="1" applyBorder="1">
      <alignment vertical="center"/>
    </xf>
    <xf numFmtId="41" fontId="28" fillId="0" borderId="72" xfId="1" applyFont="1" applyBorder="1" applyAlignment="1">
      <alignment horizontal="center" vertical="center"/>
    </xf>
    <xf numFmtId="0" fontId="42" fillId="4" borderId="26" xfId="12" applyFont="1" applyFill="1" applyBorder="1" applyAlignment="1">
      <alignment horizontal="center" vertical="center"/>
    </xf>
    <xf numFmtId="177" fontId="42" fillId="4" borderId="70" xfId="12" applyNumberFormat="1" applyFont="1" applyFill="1" applyBorder="1" applyAlignment="1">
      <alignment horizontal="center" vertical="center"/>
    </xf>
    <xf numFmtId="0" fontId="24" fillId="0" borderId="5" xfId="12" applyFont="1" applyBorder="1" applyAlignment="1">
      <alignment horizontal="center" vertical="center"/>
    </xf>
    <xf numFmtId="177" fontId="24" fillId="0" borderId="69" xfId="12" applyNumberFormat="1" applyFont="1" applyBorder="1" applyAlignment="1">
      <alignment horizontal="right" vertical="center"/>
    </xf>
    <xf numFmtId="0" fontId="24" fillId="0" borderId="71" xfId="12" applyFont="1" applyBorder="1">
      <alignment vertical="center"/>
    </xf>
    <xf numFmtId="177" fontId="24" fillId="0" borderId="72" xfId="12" applyNumberFormat="1" applyFont="1" applyBorder="1">
      <alignment vertical="center"/>
    </xf>
    <xf numFmtId="177" fontId="35" fillId="0" borderId="18" xfId="1" applyNumberFormat="1" applyFont="1" applyBorder="1" applyAlignment="1">
      <alignment vertical="center"/>
    </xf>
    <xf numFmtId="177" fontId="35" fillId="0" borderId="52" xfId="1" applyNumberFormat="1" applyFont="1" applyBorder="1" applyAlignment="1">
      <alignment vertical="center"/>
    </xf>
    <xf numFmtId="0" fontId="10" fillId="0" borderId="5" xfId="0" applyFont="1" applyBorder="1" applyAlignment="1">
      <alignment horizontal="center" vertical="center" shrinkToFit="1"/>
    </xf>
    <xf numFmtId="0" fontId="53" fillId="0" borderId="8" xfId="0" applyFont="1" applyBorder="1" applyAlignment="1">
      <alignment vertical="center" shrinkToFit="1"/>
    </xf>
    <xf numFmtId="0" fontId="32" fillId="0" borderId="23" xfId="4" applyNumberFormat="1" applyFont="1" applyBorder="1" applyAlignment="1">
      <alignment vertical="center" shrinkToFit="1"/>
    </xf>
    <xf numFmtId="0" fontId="8" fillId="0" borderId="11" xfId="3" applyNumberFormat="1" applyFont="1" applyFill="1" applyBorder="1" applyAlignment="1">
      <alignment vertical="center" shrinkToFit="1"/>
    </xf>
    <xf numFmtId="0" fontId="8" fillId="0" borderId="7" xfId="4" applyNumberFormat="1" applyFont="1" applyBorder="1" applyAlignment="1">
      <alignment vertical="center" shrinkToFit="1"/>
    </xf>
    <xf numFmtId="0" fontId="8" fillId="2" borderId="8" xfId="3" applyNumberFormat="1" applyFont="1" applyFill="1" applyBorder="1" applyAlignment="1">
      <alignment horizontal="left" vertical="center" shrinkToFit="1"/>
    </xf>
    <xf numFmtId="0" fontId="8" fillId="0" borderId="6" xfId="3" applyNumberFormat="1" applyFont="1" applyFill="1" applyBorder="1" applyAlignment="1">
      <alignment vertical="center" shrinkToFit="1"/>
    </xf>
    <xf numFmtId="0" fontId="8" fillId="0" borderId="6" xfId="4" applyNumberFormat="1" applyFont="1" applyFill="1" applyBorder="1" applyAlignment="1">
      <alignment horizontal="left" vertical="center" shrinkToFit="1"/>
    </xf>
    <xf numFmtId="0" fontId="8" fillId="0" borderId="6" xfId="4" applyNumberFormat="1" applyFont="1" applyFill="1" applyBorder="1" applyAlignment="1">
      <alignment vertical="center" shrinkToFit="1"/>
    </xf>
    <xf numFmtId="0" fontId="32" fillId="0" borderId="6" xfId="3" applyNumberFormat="1" applyFont="1" applyFill="1" applyBorder="1" applyAlignment="1">
      <alignment vertical="center" shrinkToFit="1"/>
    </xf>
    <xf numFmtId="0" fontId="32" fillId="0" borderId="6" xfId="4" applyNumberFormat="1" applyFont="1" applyFill="1" applyBorder="1" applyAlignment="1">
      <alignment horizontal="left" vertical="center" shrinkToFit="1"/>
    </xf>
    <xf numFmtId="0" fontId="32" fillId="0" borderId="6" xfId="5" applyNumberFormat="1" applyFont="1" applyBorder="1" applyAlignment="1">
      <alignment vertical="center" shrinkToFit="1"/>
    </xf>
    <xf numFmtId="0" fontId="32" fillId="0" borderId="6" xfId="5" applyNumberFormat="1" applyFont="1" applyBorder="1">
      <alignment vertical="center"/>
    </xf>
    <xf numFmtId="0" fontId="32" fillId="0" borderId="23" xfId="5" applyNumberFormat="1" applyFont="1" applyBorder="1">
      <alignment vertical="center"/>
    </xf>
    <xf numFmtId="0" fontId="4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12" fillId="0" borderId="0" xfId="0" applyFont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distributed" vertical="center" shrinkToFit="1"/>
    </xf>
    <xf numFmtId="0" fontId="21" fillId="0" borderId="17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/>
    </xf>
    <xf numFmtId="0" fontId="7" fillId="0" borderId="38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1" fontId="7" fillId="4" borderId="74" xfId="1" applyFont="1" applyFill="1" applyBorder="1" applyAlignment="1">
      <alignment horizontal="center" vertical="center" shrinkToFit="1"/>
    </xf>
    <xf numFmtId="41" fontId="7" fillId="4" borderId="39" xfId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41" fontId="7" fillId="4" borderId="75" xfId="1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41" fontId="7" fillId="4" borderId="48" xfId="1" applyFont="1" applyFill="1" applyBorder="1" applyAlignment="1">
      <alignment horizontal="center" vertical="center" shrinkToFit="1"/>
    </xf>
    <xf numFmtId="0" fontId="7" fillId="4" borderId="26" xfId="0" applyFont="1" applyFill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7" fillId="0" borderId="51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53" xfId="0" applyFont="1" applyBorder="1" applyAlignment="1">
      <alignment vertical="center" shrinkToFit="1"/>
    </xf>
    <xf numFmtId="0" fontId="7" fillId="0" borderId="41" xfId="0" applyFont="1" applyBorder="1" applyAlignment="1">
      <alignment vertical="center" shrinkToFit="1"/>
    </xf>
    <xf numFmtId="0" fontId="7" fillId="0" borderId="5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8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4" borderId="3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4" fillId="4" borderId="27" xfId="9" applyFont="1" applyFill="1" applyBorder="1" applyAlignment="1">
      <alignment horizontal="center" vertical="center"/>
    </xf>
    <xf numFmtId="0" fontId="34" fillId="4" borderId="70" xfId="9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8" fillId="0" borderId="71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28" fillId="4" borderId="27" xfId="0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41" fontId="24" fillId="0" borderId="8" xfId="1" applyFont="1" applyBorder="1" applyAlignment="1">
      <alignment vertical="center"/>
    </xf>
    <xf numFmtId="49" fontId="42" fillId="4" borderId="27" xfId="12" applyNumberFormat="1" applyFont="1" applyFill="1" applyBorder="1" applyAlignment="1">
      <alignment horizontal="center" vertical="center"/>
    </xf>
    <xf numFmtId="49" fontId="42" fillId="0" borderId="25" xfId="12" applyNumberFormat="1" applyFont="1" applyBorder="1" applyAlignment="1">
      <alignment horizontal="center" vertical="center"/>
    </xf>
    <xf numFmtId="0" fontId="28" fillId="4" borderId="80" xfId="0" applyFont="1" applyFill="1" applyBorder="1" applyAlignment="1">
      <alignment horizontal="center" vertical="center"/>
    </xf>
    <xf numFmtId="0" fontId="28" fillId="4" borderId="33" xfId="0" applyFont="1" applyFill="1" applyBorder="1" applyAlignment="1">
      <alignment horizontal="center" vertical="center"/>
    </xf>
    <xf numFmtId="41" fontId="20" fillId="0" borderId="80" xfId="1" applyFont="1" applyBorder="1" applyAlignment="1">
      <alignment horizontal="center" vertical="center"/>
    </xf>
    <xf numFmtId="41" fontId="20" fillId="0" borderId="33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distributed" vertical="center" shrinkToFit="1"/>
    </xf>
    <xf numFmtId="0" fontId="8" fillId="0" borderId="17" xfId="0" applyFont="1" applyBorder="1" applyAlignment="1">
      <alignment horizontal="distributed" vertical="center" shrinkToFit="1"/>
    </xf>
    <xf numFmtId="41" fontId="7" fillId="4" borderId="54" xfId="0" applyNumberFormat="1" applyFont="1" applyFill="1" applyBorder="1" applyAlignment="1">
      <alignment horizontal="center" vertical="center"/>
    </xf>
    <xf numFmtId="41" fontId="7" fillId="4" borderId="56" xfId="0" applyNumberFormat="1" applyFont="1" applyFill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7" fillId="0" borderId="1" xfId="0" applyFont="1" applyBorder="1" applyAlignment="1">
      <alignment vertical="center" shrinkToFit="1"/>
    </xf>
    <xf numFmtId="31" fontId="7" fillId="4" borderId="31" xfId="0" applyNumberFormat="1" applyFont="1" applyFill="1" applyBorder="1" applyAlignment="1">
      <alignment horizontal="center" vertical="center"/>
    </xf>
    <xf numFmtId="41" fontId="7" fillId="4" borderId="57" xfId="0" applyNumberFormat="1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/>
    </xf>
    <xf numFmtId="0" fontId="7" fillId="4" borderId="66" xfId="0" applyFont="1" applyFill="1" applyBorder="1" applyAlignment="1">
      <alignment horizontal="center" vertical="center"/>
    </xf>
    <xf numFmtId="0" fontId="7" fillId="4" borderId="67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/>
    </xf>
    <xf numFmtId="41" fontId="7" fillId="4" borderId="68" xfId="1" applyFont="1" applyFill="1" applyBorder="1" applyAlignment="1">
      <alignment horizontal="center" vertical="center"/>
    </xf>
    <xf numFmtId="41" fontId="7" fillId="4" borderId="61" xfId="1" applyFont="1" applyFill="1" applyBorder="1" applyAlignment="1">
      <alignment horizontal="center" vertical="center"/>
    </xf>
    <xf numFmtId="41" fontId="7" fillId="4" borderId="29" xfId="1" applyFont="1" applyFill="1" applyBorder="1" applyAlignment="1">
      <alignment horizontal="center" vertical="center"/>
    </xf>
    <xf numFmtId="0" fontId="48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horizontal="center" vertical="center"/>
    </xf>
    <xf numFmtId="0" fontId="26" fillId="5" borderId="30" xfId="6" applyFont="1" applyFill="1" applyBorder="1" applyAlignment="1">
      <alignment vertical="center"/>
    </xf>
    <xf numFmtId="0" fontId="26" fillId="5" borderId="34" xfId="6" applyFont="1" applyFill="1" applyBorder="1" applyAlignment="1">
      <alignment vertical="center"/>
    </xf>
    <xf numFmtId="0" fontId="49" fillId="0" borderId="0" xfId="6" applyFont="1" applyFill="1" applyAlignment="1">
      <alignment horizontal="center" vertical="center"/>
    </xf>
    <xf numFmtId="0" fontId="26" fillId="0" borderId="30" xfId="6" applyFont="1" applyFill="1" applyBorder="1" applyAlignment="1">
      <alignment horizontal="center" vertical="center"/>
    </xf>
    <xf numFmtId="0" fontId="26" fillId="0" borderId="34" xfId="6" applyFont="1" applyFill="1" applyBorder="1" applyAlignment="1">
      <alignment horizontal="center" vertical="center"/>
    </xf>
    <xf numFmtId="0" fontId="26" fillId="5" borderId="30" xfId="6" applyFont="1" applyFill="1" applyBorder="1" applyAlignment="1">
      <alignment vertical="center" shrinkToFit="1"/>
    </xf>
    <xf numFmtId="0" fontId="26" fillId="5" borderId="34" xfId="6" applyFont="1" applyFill="1" applyBorder="1" applyAlignment="1">
      <alignment vertical="center" shrinkToFit="1"/>
    </xf>
  </cellXfs>
  <cellStyles count="13">
    <cellStyle name="백분율 2" xfId="8"/>
    <cellStyle name="쉼표 [0]" xfId="1" builtinId="6"/>
    <cellStyle name="쉼표 [0] 2" xfId="4"/>
    <cellStyle name="쉼표 [0] 3" xfId="7"/>
    <cellStyle name="쉼표 [0] 4" xfId="10"/>
    <cellStyle name="표준" xfId="0" builtinId="0"/>
    <cellStyle name="표준 2" xfId="5"/>
    <cellStyle name="표준 3" xfId="6"/>
    <cellStyle name="표준 4" xfId="9"/>
    <cellStyle name="표준 5" xfId="11"/>
    <cellStyle name="표준 5 2" xfId="12"/>
    <cellStyle name="표준_(3)04부속명세" xfId="2"/>
    <cellStyle name="표준_06-자산목록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2964</xdr:colOff>
      <xdr:row>1</xdr:row>
      <xdr:rowOff>247649</xdr:rowOff>
    </xdr:from>
    <xdr:to>
      <xdr:col>16</xdr:col>
      <xdr:colOff>217920</xdr:colOff>
      <xdr:row>3</xdr:row>
      <xdr:rowOff>214311</xdr:rowOff>
    </xdr:to>
    <xdr:grpSp>
      <xdr:nvGrpSpPr>
        <xdr:cNvPr id="3" name="Group 4"/>
        <xdr:cNvGrpSpPr>
          <a:grpSpLocks/>
        </xdr:cNvGrpSpPr>
      </xdr:nvGrpSpPr>
      <xdr:grpSpPr bwMode="auto">
        <a:xfrm>
          <a:off x="824495" y="497680"/>
          <a:ext cx="4191644" cy="466725"/>
          <a:chOff x="70" y="732"/>
          <a:chExt cx="424" cy="49"/>
        </a:xfrm>
      </xdr:grpSpPr>
      <xdr:pic>
        <xdr:nvPicPr>
          <xdr:cNvPr id="4" name="Picture 2" descr="심볼(5인)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" y="732"/>
            <a:ext cx="99" cy="4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51" y="736"/>
            <a:ext cx="343" cy="4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64008" tIns="41148" rIns="0" bIns="41148" anchor="ctr" upright="1"/>
          <a:lstStyle/>
          <a:p>
            <a:pPr algn="l" rtl="0">
              <a:defRPr sz="1000"/>
            </a:pPr>
            <a:r>
              <a:rPr lang="ko-KR" altLang="en-US" sz="2400" b="1" i="0" u="none" strike="noStrike" baseline="0">
                <a:solidFill>
                  <a:srgbClr val="000000"/>
                </a:solidFill>
                <a:latin typeface="HY그래픽M" panose="02030600000101010101" pitchFamily="18" charset="-127"/>
                <a:ea typeface="HY그래픽M" panose="02030600000101010101" pitchFamily="18" charset="-127"/>
              </a:rPr>
              <a:t>민주화운동기념사업회</a:t>
            </a:r>
            <a:endParaRPr lang="ko-KR" altLang="en-US" sz="2400">
              <a:latin typeface="HY그래픽M" panose="02030600000101010101" pitchFamily="18" charset="-127"/>
              <a:ea typeface="HY그래픽M" panose="02030600000101010101" pitchFamily="18" charset="-127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566220</xdr:colOff>
      <xdr:row>49</xdr:row>
      <xdr:rowOff>57150</xdr:rowOff>
    </xdr:to>
    <xdr:pic>
      <xdr:nvPicPr>
        <xdr:cNvPr id="2" name="그림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66820" cy="845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28</xdr:row>
      <xdr:rowOff>47625</xdr:rowOff>
    </xdr:from>
    <xdr:to>
      <xdr:col>19</xdr:col>
      <xdr:colOff>51955</xdr:colOff>
      <xdr:row>30</xdr:row>
      <xdr:rowOff>104775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697057" y="6836352"/>
          <a:ext cx="4619625" cy="542059"/>
          <a:chOff x="42" y="731"/>
          <a:chExt cx="516" cy="58"/>
        </a:xfrm>
      </xdr:grpSpPr>
      <xdr:pic>
        <xdr:nvPicPr>
          <xdr:cNvPr id="3" name="Picture 3" descr="심볼(5인)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" y="731"/>
            <a:ext cx="116" cy="5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135" y="736"/>
            <a:ext cx="423" cy="5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64008" tIns="41148" rIns="0" bIns="41148" anchor="ctr" upright="1"/>
          <a:lstStyle/>
          <a:p>
            <a:pPr algn="l" rtl="0">
              <a:defRPr sz="1000"/>
            </a:pPr>
            <a:r>
              <a:rPr lang="ko-KR" altLang="en-US" sz="2800" b="1" i="0" u="none" strike="noStrike" baseline="0">
                <a:solidFill>
                  <a:srgbClr val="000000"/>
                </a:solidFill>
                <a:latin typeface="HY그래픽M" panose="02030600000101010101" pitchFamily="18" charset="-127"/>
                <a:ea typeface="HY그래픽M" panose="02030600000101010101" pitchFamily="18" charset="-127"/>
              </a:rPr>
              <a:t>민주화운동기념사업회</a:t>
            </a:r>
            <a:endParaRPr lang="ko-KR" altLang="en-US">
              <a:latin typeface="HY그래픽M" panose="02030600000101010101" pitchFamily="18" charset="-127"/>
              <a:ea typeface="HY그래픽M" panose="02030600000101010101" pitchFamily="18" charset="-127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0"/>
  <sheetViews>
    <sheetView tabSelected="1" zoomScale="80" workbookViewId="0">
      <selection activeCell="A9" sqref="A9:T11"/>
    </sheetView>
  </sheetViews>
  <sheetFormatPr defaultColWidth="3.625" defaultRowHeight="20.100000000000001" customHeight="1"/>
  <cols>
    <col min="1" max="3" width="3.625" style="2" customWidth="1"/>
    <col min="4" max="4" width="9" style="2" customWidth="1"/>
    <col min="5" max="20" width="3.625" style="2" customWidth="1"/>
    <col min="21" max="21" width="1.125" style="2" customWidth="1"/>
    <col min="22" max="16384" width="3.625" style="2"/>
  </cols>
  <sheetData>
    <row r="8" spans="1:20" s="233" customFormat="1" ht="30" customHeight="1">
      <c r="E8" s="465" t="s">
        <v>202</v>
      </c>
      <c r="F8" s="465"/>
      <c r="G8" s="465"/>
      <c r="H8" s="465"/>
      <c r="I8" s="465"/>
      <c r="J8" s="465"/>
      <c r="K8" s="465"/>
      <c r="L8" s="465"/>
      <c r="M8" s="465"/>
      <c r="N8" s="465"/>
      <c r="O8" s="465"/>
    </row>
    <row r="9" spans="1:20" ht="20.100000000000001" customHeight="1">
      <c r="A9" s="467" t="s">
        <v>201</v>
      </c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</row>
    <row r="10" spans="1:20" ht="20.100000000000001" customHeight="1">
      <c r="A10" s="467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</row>
    <row r="11" spans="1:20" ht="9.75" customHeight="1">
      <c r="A11" s="467"/>
      <c r="B11" s="467"/>
      <c r="C11" s="467"/>
      <c r="D11" s="467"/>
      <c r="E11" s="467"/>
      <c r="F11" s="467"/>
      <c r="G11" s="467"/>
      <c r="H11" s="467"/>
      <c r="I11" s="467"/>
      <c r="J11" s="467"/>
      <c r="K11" s="467"/>
      <c r="L11" s="467"/>
      <c r="M11" s="467"/>
      <c r="N11" s="467"/>
      <c r="O11" s="467"/>
      <c r="P11" s="467"/>
      <c r="Q11" s="467"/>
      <c r="R11" s="467"/>
      <c r="S11" s="467"/>
      <c r="T11" s="467"/>
    </row>
    <row r="12" spans="1:20" ht="21" customHeight="1">
      <c r="A12" s="182"/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</row>
    <row r="13" spans="1:20" ht="21" customHeight="1">
      <c r="A13" s="182"/>
      <c r="B13" s="182"/>
      <c r="C13" s="18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</row>
    <row r="14" spans="1:20" ht="21" customHeight="1">
      <c r="A14" s="182"/>
      <c r="B14" s="182"/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  <c r="R14" s="182"/>
      <c r="S14" s="182"/>
      <c r="T14" s="182"/>
    </row>
    <row r="16" spans="1:20" s="201" customFormat="1" ht="27" customHeight="1">
      <c r="A16" s="466" t="s">
        <v>287</v>
      </c>
      <c r="B16" s="466"/>
      <c r="C16" s="466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  <c r="S16" s="466"/>
      <c r="T16" s="466"/>
    </row>
    <row r="17" spans="1:20" s="201" customFormat="1" ht="27" customHeight="1">
      <c r="A17" s="466" t="s">
        <v>288</v>
      </c>
      <c r="B17" s="466"/>
      <c r="C17" s="466"/>
      <c r="D17" s="466"/>
      <c r="E17" s="466"/>
      <c r="F17" s="466"/>
      <c r="G17" s="466"/>
      <c r="H17" s="466"/>
      <c r="I17" s="466"/>
      <c r="J17" s="466"/>
      <c r="K17" s="466"/>
      <c r="L17" s="466"/>
      <c r="M17" s="466"/>
      <c r="N17" s="466"/>
      <c r="O17" s="466"/>
      <c r="P17" s="466"/>
      <c r="Q17" s="466"/>
      <c r="R17" s="466"/>
      <c r="S17" s="466"/>
      <c r="T17" s="466"/>
    </row>
    <row r="18" spans="1:20" s="201" customFormat="1" ht="27" customHeight="1">
      <c r="A18" s="466" t="s">
        <v>289</v>
      </c>
      <c r="B18" s="466"/>
      <c r="C18" s="466"/>
      <c r="D18" s="466"/>
      <c r="E18" s="466"/>
      <c r="F18" s="466"/>
      <c r="G18" s="466"/>
      <c r="H18" s="466"/>
      <c r="I18" s="466"/>
      <c r="J18" s="466"/>
      <c r="K18" s="466"/>
      <c r="L18" s="466"/>
      <c r="M18" s="466"/>
      <c r="N18" s="466"/>
      <c r="O18" s="466"/>
      <c r="P18" s="466"/>
      <c r="Q18" s="466"/>
      <c r="R18" s="466"/>
      <c r="S18" s="466"/>
      <c r="T18" s="466"/>
    </row>
    <row r="19" spans="1:20" s="201" customFormat="1" ht="22.5" customHeight="1">
      <c r="A19" s="466"/>
      <c r="B19" s="466"/>
      <c r="C19" s="466"/>
      <c r="D19" s="466"/>
      <c r="E19" s="466"/>
      <c r="F19" s="466"/>
      <c r="G19" s="466"/>
      <c r="H19" s="466"/>
      <c r="I19" s="466"/>
      <c r="J19" s="466"/>
      <c r="K19" s="466"/>
      <c r="L19" s="466"/>
      <c r="M19" s="466"/>
      <c r="N19" s="466"/>
      <c r="O19" s="466"/>
      <c r="P19" s="466"/>
      <c r="Q19" s="466"/>
      <c r="R19" s="466"/>
      <c r="S19" s="466"/>
      <c r="T19" s="466"/>
    </row>
    <row r="20" spans="1:20" s="201" customFormat="1" ht="27" customHeight="1">
      <c r="A20" s="466" t="s">
        <v>281</v>
      </c>
      <c r="B20" s="466"/>
      <c r="C20" s="466"/>
      <c r="D20" s="466"/>
      <c r="E20" s="466"/>
      <c r="F20" s="466"/>
      <c r="G20" s="466"/>
      <c r="H20" s="466"/>
      <c r="I20" s="466"/>
      <c r="J20" s="466"/>
      <c r="K20" s="466"/>
      <c r="L20" s="466"/>
      <c r="M20" s="466"/>
      <c r="N20" s="466"/>
      <c r="O20" s="466"/>
      <c r="P20" s="466"/>
      <c r="Q20" s="466"/>
      <c r="R20" s="466"/>
      <c r="S20" s="466"/>
      <c r="T20" s="466"/>
    </row>
    <row r="21" spans="1:20" s="201" customFormat="1" ht="27" customHeight="1">
      <c r="A21" s="466" t="s">
        <v>282</v>
      </c>
      <c r="B21" s="466"/>
      <c r="C21" s="466"/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6"/>
      <c r="O21" s="466"/>
      <c r="P21" s="466"/>
      <c r="Q21" s="466"/>
      <c r="R21" s="466"/>
      <c r="S21" s="466"/>
      <c r="T21" s="466"/>
    </row>
    <row r="22" spans="1:20" s="201" customFormat="1" ht="27" customHeight="1">
      <c r="A22" s="466" t="s">
        <v>283</v>
      </c>
      <c r="B22" s="466"/>
      <c r="C22" s="466"/>
      <c r="D22" s="466"/>
      <c r="E22" s="466"/>
      <c r="F22" s="466"/>
      <c r="G22" s="466"/>
      <c r="H22" s="466"/>
      <c r="I22" s="466"/>
      <c r="J22" s="466"/>
      <c r="K22" s="466"/>
      <c r="L22" s="466"/>
      <c r="M22" s="466"/>
      <c r="N22" s="466"/>
      <c r="O22" s="466"/>
      <c r="P22" s="466"/>
      <c r="Q22" s="466"/>
      <c r="R22" s="466"/>
      <c r="S22" s="466"/>
      <c r="T22" s="466"/>
    </row>
    <row r="23" spans="1:20" ht="20.100000000000001" customHeight="1">
      <c r="A23" s="470"/>
      <c r="B23" s="470"/>
      <c r="C23" s="470"/>
      <c r="D23" s="470"/>
      <c r="E23" s="470"/>
      <c r="F23" s="470"/>
      <c r="G23" s="470"/>
      <c r="H23" s="470"/>
      <c r="I23" s="470"/>
      <c r="J23" s="470"/>
      <c r="K23" s="470"/>
      <c r="L23" s="470"/>
      <c r="M23" s="470"/>
      <c r="N23" s="470"/>
      <c r="O23" s="470"/>
      <c r="P23" s="470"/>
      <c r="Q23" s="470"/>
      <c r="R23" s="470"/>
      <c r="S23" s="470"/>
      <c r="T23" s="470"/>
    </row>
    <row r="28" spans="1:20" ht="20.100000000000001" customHeight="1">
      <c r="C28" s="468" t="s">
        <v>250</v>
      </c>
      <c r="D28" s="469"/>
      <c r="E28" s="469"/>
      <c r="F28" s="469"/>
      <c r="G28" s="469"/>
      <c r="H28" s="469"/>
      <c r="I28" s="469"/>
      <c r="J28" s="469"/>
      <c r="K28" s="469"/>
      <c r="L28" s="469"/>
      <c r="M28" s="469"/>
      <c r="N28" s="469"/>
      <c r="O28" s="469"/>
      <c r="P28" s="469"/>
      <c r="Q28" s="469"/>
      <c r="R28" s="469"/>
    </row>
    <row r="29" spans="1:20" ht="20.100000000000001" customHeight="1">
      <c r="C29" s="469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69"/>
    </row>
    <row r="30" spans="1:20" ht="20.100000000000001" customHeight="1"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</row>
  </sheetData>
  <mergeCells count="11">
    <mergeCell ref="E8:O8"/>
    <mergeCell ref="A16:T16"/>
    <mergeCell ref="A17:T17"/>
    <mergeCell ref="A9:T11"/>
    <mergeCell ref="C28:R30"/>
    <mergeCell ref="A18:T18"/>
    <mergeCell ref="A19:T19"/>
    <mergeCell ref="A20:T20"/>
    <mergeCell ref="A21:T21"/>
    <mergeCell ref="A22:T22"/>
    <mergeCell ref="A23:T23"/>
  </mergeCells>
  <phoneticPr fontId="4" type="noConversion"/>
  <pageMargins left="0.59055118110236227" right="0.55118110236220474" top="1.0900000000000001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sqref="A1:C1"/>
    </sheetView>
  </sheetViews>
  <sheetFormatPr defaultColWidth="10" defaultRowHeight="21.95" customHeight="1"/>
  <cols>
    <col min="1" max="1" width="17.125" style="50" customWidth="1"/>
    <col min="2" max="2" width="44.5" style="4" customWidth="1"/>
    <col min="3" max="3" width="16" style="4" customWidth="1"/>
    <col min="4" max="16384" width="10" style="48"/>
  </cols>
  <sheetData>
    <row r="1" spans="1:3" ht="29.25" customHeight="1">
      <c r="A1" s="517" t="s">
        <v>585</v>
      </c>
      <c r="B1" s="518"/>
      <c r="C1" s="518"/>
    </row>
    <row r="2" spans="1:3" ht="18" customHeight="1">
      <c r="A2" s="490" t="str">
        <f>현금명세!A2</f>
        <v>제17기  2017년 12월 31일 현재</v>
      </c>
      <c r="B2" s="490"/>
      <c r="C2" s="490"/>
    </row>
    <row r="3" spans="1:3" ht="24.95" customHeight="1" thickBot="1">
      <c r="A3" s="13" t="s">
        <v>586</v>
      </c>
      <c r="B3" s="21"/>
      <c r="C3" s="124" t="s">
        <v>587</v>
      </c>
    </row>
    <row r="4" spans="1:3" ht="28.5" customHeight="1">
      <c r="A4" s="294" t="s">
        <v>588</v>
      </c>
      <c r="B4" s="302" t="s">
        <v>589</v>
      </c>
      <c r="C4" s="303" t="s">
        <v>590</v>
      </c>
    </row>
    <row r="5" spans="1:3" ht="59.25" customHeight="1">
      <c r="A5" s="93" t="s">
        <v>591</v>
      </c>
      <c r="B5" s="100" t="s">
        <v>592</v>
      </c>
      <c r="C5" s="358">
        <v>6556399</v>
      </c>
    </row>
    <row r="6" spans="1:3" ht="59.25" customHeight="1">
      <c r="A6" s="367" t="s">
        <v>591</v>
      </c>
      <c r="B6" s="368" t="s">
        <v>593</v>
      </c>
      <c r="C6" s="369">
        <v>11112967</v>
      </c>
    </row>
    <row r="7" spans="1:3" ht="28.5" customHeight="1" thickBot="1">
      <c r="A7" s="520" t="s">
        <v>594</v>
      </c>
      <c r="B7" s="521"/>
      <c r="C7" s="304">
        <f>SUM(C5:C6)</f>
        <v>17669366</v>
      </c>
    </row>
    <row r="8" spans="1:3" ht="19.5" customHeight="1"/>
    <row r="9" spans="1:3" ht="19.5" customHeight="1"/>
    <row r="10" spans="1:3" ht="30.75" customHeight="1">
      <c r="A10" s="517" t="s">
        <v>595</v>
      </c>
      <c r="B10" s="518"/>
      <c r="C10" s="518"/>
    </row>
    <row r="11" spans="1:3" ht="17.25" customHeight="1">
      <c r="A11" s="490" t="str">
        <f>A2</f>
        <v>제17기  2017년 12월 31일 현재</v>
      </c>
      <c r="B11" s="490"/>
      <c r="C11" s="490"/>
    </row>
    <row r="12" spans="1:3" ht="30.75" customHeight="1" thickBot="1">
      <c r="A12" s="13" t="s">
        <v>586</v>
      </c>
      <c r="B12" s="21"/>
      <c r="C12" s="124" t="s">
        <v>587</v>
      </c>
    </row>
    <row r="13" spans="1:3" ht="31.5" customHeight="1">
      <c r="A13" s="294" t="s">
        <v>588</v>
      </c>
      <c r="B13" s="302" t="s">
        <v>589</v>
      </c>
      <c r="C13" s="303" t="s">
        <v>590</v>
      </c>
    </row>
    <row r="14" spans="1:3" ht="31.5" customHeight="1">
      <c r="A14" s="93" t="s">
        <v>596</v>
      </c>
      <c r="B14" s="100" t="s">
        <v>597</v>
      </c>
      <c r="C14" s="358">
        <v>52800</v>
      </c>
    </row>
    <row r="15" spans="1:3" ht="31.5" customHeight="1">
      <c r="A15" s="367" t="s">
        <v>598</v>
      </c>
      <c r="B15" s="368" t="s">
        <v>668</v>
      </c>
      <c r="C15" s="369">
        <v>74800</v>
      </c>
    </row>
    <row r="16" spans="1:3" ht="31.5" customHeight="1" thickBot="1">
      <c r="A16" s="520" t="s">
        <v>599</v>
      </c>
      <c r="B16" s="521"/>
      <c r="C16" s="304">
        <f>SUM(C14:C15)</f>
        <v>127600</v>
      </c>
    </row>
    <row r="17" spans="1:3" ht="18" customHeight="1"/>
    <row r="18" spans="1:3" ht="18" customHeight="1"/>
    <row r="19" spans="1:3" ht="21.95" customHeight="1">
      <c r="A19" s="517" t="s">
        <v>600</v>
      </c>
      <c r="B19" s="518"/>
      <c r="C19" s="518"/>
    </row>
    <row r="20" spans="1:3" ht="18" customHeight="1">
      <c r="A20" s="519" t="str">
        <f>A11</f>
        <v>제17기  2017년 12월 31일 현재</v>
      </c>
      <c r="B20" s="519"/>
      <c r="C20" s="519"/>
    </row>
    <row r="21" spans="1:3" ht="23.25" customHeight="1" thickBot="1">
      <c r="A21" s="13" t="s">
        <v>586</v>
      </c>
      <c r="B21" s="21"/>
      <c r="C21" s="124" t="s">
        <v>587</v>
      </c>
    </row>
    <row r="22" spans="1:3" ht="31.5" customHeight="1">
      <c r="A22" s="426" t="s">
        <v>601</v>
      </c>
      <c r="B22" s="297" t="s">
        <v>602</v>
      </c>
      <c r="C22" s="298" t="s">
        <v>603</v>
      </c>
    </row>
    <row r="23" spans="1:3" ht="31.5" customHeight="1">
      <c r="A23" s="451" t="s">
        <v>604</v>
      </c>
      <c r="B23" s="452" t="s">
        <v>669</v>
      </c>
      <c r="C23" s="299">
        <v>12000000</v>
      </c>
    </row>
    <row r="24" spans="1:3" ht="31.5" customHeight="1">
      <c r="A24" s="451" t="s">
        <v>605</v>
      </c>
      <c r="B24" s="452" t="s">
        <v>606</v>
      </c>
      <c r="C24" s="299">
        <v>9750000</v>
      </c>
    </row>
    <row r="25" spans="1:3" ht="31.5" customHeight="1" thickBot="1">
      <c r="A25" s="427" t="s">
        <v>607</v>
      </c>
      <c r="B25" s="300"/>
      <c r="C25" s="301">
        <f>SUM(C23:C24)</f>
        <v>21750000</v>
      </c>
    </row>
  </sheetData>
  <sheetProtection password="CC7F" sheet="1" objects="1" scenarios="1"/>
  <mergeCells count="8">
    <mergeCell ref="A19:C19"/>
    <mergeCell ref="A20:C20"/>
    <mergeCell ref="A1:C1"/>
    <mergeCell ref="A2:C2"/>
    <mergeCell ref="A7:B7"/>
    <mergeCell ref="A10:C10"/>
    <mergeCell ref="A11:C11"/>
    <mergeCell ref="A16:B16"/>
  </mergeCells>
  <phoneticPr fontId="4" type="noConversion"/>
  <pageMargins left="0.9055118110236221" right="0.39370078740157483" top="0.74803149606299213" bottom="0.47244094488188981" header="0.51181102362204722" footer="0.23622047244094491"/>
  <pageSetup paperSize="9" firstPageNumber="8" orientation="portrait" useFirstPageNumber="1" horizontalDpi="300" verticalDpi="300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"/>
    </sheetView>
  </sheetViews>
  <sheetFormatPr defaultColWidth="10" defaultRowHeight="21.95" customHeight="1"/>
  <cols>
    <col min="1" max="1" width="21.75" style="50" customWidth="1"/>
    <col min="2" max="2" width="14" style="48" customWidth="1"/>
    <col min="3" max="3" width="12.375" style="51" customWidth="1"/>
    <col min="4" max="4" width="12.375" style="48" customWidth="1"/>
    <col min="5" max="5" width="15.625" style="48" customWidth="1"/>
    <col min="6" max="16384" width="10" style="48"/>
  </cols>
  <sheetData>
    <row r="1" spans="1:5" s="35" customFormat="1" ht="30" customHeight="1">
      <c r="A1" s="517" t="s">
        <v>608</v>
      </c>
      <c r="B1" s="517"/>
      <c r="C1" s="517"/>
      <c r="D1" s="517"/>
      <c r="E1" s="517"/>
    </row>
    <row r="2" spans="1:5" s="35" customFormat="1" ht="20.25" customHeight="1">
      <c r="A2" s="490" t="str">
        <f>현금명세!A2</f>
        <v>제17기  2017년 12월 31일 현재</v>
      </c>
      <c r="B2" s="490"/>
      <c r="C2" s="490"/>
      <c r="D2" s="490"/>
      <c r="E2" s="490"/>
    </row>
    <row r="3" spans="1:5" s="35" customFormat="1" ht="24.95" customHeight="1" thickBot="1">
      <c r="A3" s="13" t="s">
        <v>609</v>
      </c>
      <c r="B3" s="2"/>
      <c r="E3" s="52" t="s">
        <v>610</v>
      </c>
    </row>
    <row r="4" spans="1:5" s="101" customFormat="1" ht="33.75" customHeight="1">
      <c r="A4" s="294" t="s">
        <v>611</v>
      </c>
      <c r="B4" s="522" t="s">
        <v>612</v>
      </c>
      <c r="C4" s="522"/>
      <c r="D4" s="522"/>
      <c r="E4" s="303" t="s">
        <v>613</v>
      </c>
    </row>
    <row r="5" spans="1:5" s="101" customFormat="1" ht="55.5" customHeight="1" thickBot="1">
      <c r="A5" s="428" t="s">
        <v>614</v>
      </c>
      <c r="B5" s="523" t="s">
        <v>615</v>
      </c>
      <c r="C5" s="523"/>
      <c r="D5" s="523"/>
      <c r="E5" s="429">
        <v>244500000</v>
      </c>
    </row>
    <row r="8" spans="1:5" ht="36" customHeight="1">
      <c r="A8" s="517" t="s">
        <v>616</v>
      </c>
      <c r="B8" s="517"/>
      <c r="C8" s="517"/>
      <c r="D8" s="517"/>
      <c r="E8" s="517"/>
    </row>
    <row r="9" spans="1:5" ht="24.75" customHeight="1">
      <c r="A9" s="490" t="str">
        <f>A2</f>
        <v>제17기  2017년 12월 31일 현재</v>
      </c>
      <c r="B9" s="490"/>
      <c r="C9" s="490"/>
      <c r="D9" s="490"/>
      <c r="E9" s="490"/>
    </row>
    <row r="10" spans="1:5" ht="24.75" customHeight="1" thickBot="1">
      <c r="A10" s="13" t="s">
        <v>617</v>
      </c>
      <c r="B10" s="2"/>
      <c r="C10" s="2"/>
      <c r="D10" s="2"/>
      <c r="E10" s="52" t="s">
        <v>618</v>
      </c>
    </row>
    <row r="11" spans="1:5" ht="38.25" customHeight="1" thickBot="1">
      <c r="A11" s="290" t="s">
        <v>619</v>
      </c>
      <c r="B11" s="291" t="s">
        <v>620</v>
      </c>
      <c r="C11" s="291" t="s">
        <v>621</v>
      </c>
      <c r="D11" s="292" t="s">
        <v>622</v>
      </c>
      <c r="E11" s="293" t="s">
        <v>623</v>
      </c>
    </row>
    <row r="12" spans="1:5" ht="74.25" customHeight="1" thickBot="1">
      <c r="A12" s="430" t="s">
        <v>624</v>
      </c>
      <c r="B12" s="431">
        <v>1146000000</v>
      </c>
      <c r="C12" s="431">
        <v>0</v>
      </c>
      <c r="D12" s="432">
        <v>0</v>
      </c>
      <c r="E12" s="433">
        <f>B12-C12+D12</f>
        <v>1146000000</v>
      </c>
    </row>
  </sheetData>
  <sheetProtection password="CC7F" sheet="1" objects="1" scenarios="1"/>
  <mergeCells count="6">
    <mergeCell ref="A9:E9"/>
    <mergeCell ref="A1:E1"/>
    <mergeCell ref="A2:E2"/>
    <mergeCell ref="B4:D4"/>
    <mergeCell ref="B5:D5"/>
    <mergeCell ref="A8:E8"/>
  </mergeCells>
  <phoneticPr fontId="4" type="noConversion"/>
  <pageMargins left="0.9055118110236221" right="0.55118110236220474" top="0.74803149606299213" bottom="0.43307086614173229" header="0.51181102362204722" footer="0.19685039370078741"/>
  <pageSetup paperSize="9" firstPageNumber="9" orientation="portrait" useFirstPageNumber="1" horizontalDpi="300" verticalDpi="300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workbookViewId="0">
      <selection sqref="A1:D1"/>
    </sheetView>
  </sheetViews>
  <sheetFormatPr defaultColWidth="10" defaultRowHeight="21.95" customHeight="1"/>
  <cols>
    <col min="1" max="1" width="7.125" style="48" customWidth="1"/>
    <col min="2" max="2" width="18.5" style="53" customWidth="1"/>
    <col min="3" max="3" width="36.25" style="48" customWidth="1"/>
    <col min="4" max="4" width="16" style="51" customWidth="1"/>
    <col min="5" max="5" width="1" style="48" customWidth="1"/>
    <col min="6" max="6" width="10" style="48" customWidth="1"/>
    <col min="7" max="7" width="12.625" style="48" customWidth="1"/>
    <col min="8" max="8" width="10" style="48" customWidth="1"/>
    <col min="9" max="9" width="12.75" style="48" customWidth="1"/>
    <col min="10" max="10" width="16.75" style="48" customWidth="1"/>
    <col min="11" max="16384" width="10" style="48"/>
  </cols>
  <sheetData>
    <row r="1" spans="1:11" ht="30.75" customHeight="1">
      <c r="A1" s="517" t="s">
        <v>625</v>
      </c>
      <c r="B1" s="517"/>
      <c r="C1" s="517"/>
      <c r="D1" s="517"/>
    </row>
    <row r="2" spans="1:11" ht="20.25" customHeight="1">
      <c r="A2" s="490" t="str">
        <f>현금명세!A2</f>
        <v>제17기  2017년 12월 31일 현재</v>
      </c>
      <c r="B2" s="490"/>
      <c r="C2" s="490"/>
      <c r="D2" s="490"/>
    </row>
    <row r="3" spans="1:11" ht="24.95" customHeight="1" thickBot="1">
      <c r="A3" s="13" t="s">
        <v>626</v>
      </c>
      <c r="C3" s="2"/>
      <c r="D3" s="124" t="s">
        <v>627</v>
      </c>
    </row>
    <row r="4" spans="1:11" ht="31.5" customHeight="1">
      <c r="A4" s="434" t="s">
        <v>628</v>
      </c>
      <c r="B4" s="295" t="s">
        <v>75</v>
      </c>
      <c r="C4" s="295" t="s">
        <v>76</v>
      </c>
      <c r="D4" s="296" t="s">
        <v>629</v>
      </c>
    </row>
    <row r="5" spans="1:11" ht="31.5" customHeight="1">
      <c r="A5" s="435">
        <v>1</v>
      </c>
      <c r="B5" s="129" t="s">
        <v>630</v>
      </c>
      <c r="C5" s="123" t="s">
        <v>670</v>
      </c>
      <c r="D5" s="436">
        <v>32902926</v>
      </c>
      <c r="H5" s="4"/>
      <c r="K5" s="4"/>
    </row>
    <row r="6" spans="1:11" ht="31.5" customHeight="1">
      <c r="A6" s="435">
        <v>2</v>
      </c>
      <c r="B6" s="129" t="s">
        <v>630</v>
      </c>
      <c r="C6" s="123" t="s">
        <v>631</v>
      </c>
      <c r="D6" s="437">
        <v>32311</v>
      </c>
      <c r="G6" s="4"/>
      <c r="H6" s="4"/>
      <c r="I6" s="4"/>
      <c r="J6" s="4"/>
      <c r="K6" s="4"/>
    </row>
    <row r="7" spans="1:11" ht="31.5" customHeight="1">
      <c r="A7" s="435">
        <v>3</v>
      </c>
      <c r="B7" s="129" t="s">
        <v>630</v>
      </c>
      <c r="C7" s="123" t="s">
        <v>632</v>
      </c>
      <c r="D7" s="437">
        <v>69663</v>
      </c>
      <c r="G7" s="4"/>
      <c r="H7" s="4"/>
      <c r="I7" s="4"/>
      <c r="J7" s="4"/>
      <c r="K7" s="4"/>
    </row>
    <row r="8" spans="1:11" ht="31.5" customHeight="1">
      <c r="A8" s="435">
        <v>4</v>
      </c>
      <c r="B8" s="129" t="s">
        <v>633</v>
      </c>
      <c r="C8" s="123" t="s">
        <v>634</v>
      </c>
      <c r="D8" s="437">
        <v>879530</v>
      </c>
      <c r="G8" s="4"/>
      <c r="H8" s="4"/>
      <c r="I8" s="4"/>
      <c r="J8" s="4"/>
      <c r="K8" s="4"/>
    </row>
    <row r="9" spans="1:11" ht="31.5" customHeight="1">
      <c r="A9" s="435">
        <v>5</v>
      </c>
      <c r="B9" s="64" t="s">
        <v>635</v>
      </c>
      <c r="C9" s="94" t="s">
        <v>636</v>
      </c>
      <c r="D9" s="438">
        <v>44856963</v>
      </c>
      <c r="G9" s="4"/>
    </row>
    <row r="10" spans="1:11" ht="31.5" customHeight="1" thickBot="1">
      <c r="A10" s="439"/>
      <c r="B10" s="524" t="s">
        <v>637</v>
      </c>
      <c r="C10" s="524"/>
      <c r="D10" s="440">
        <f>SUM(D5:D9)</f>
        <v>78741393</v>
      </c>
    </row>
    <row r="11" spans="1:11" ht="54.75" customHeight="1"/>
    <row r="12" spans="1:11" ht="38.25" customHeight="1">
      <c r="A12" s="517" t="s">
        <v>638</v>
      </c>
      <c r="B12" s="517"/>
      <c r="C12" s="517"/>
      <c r="D12" s="517"/>
    </row>
    <row r="13" spans="1:11" ht="19.5" customHeight="1">
      <c r="A13" s="490" t="str">
        <f>A2</f>
        <v>제17기  2017년 12월 31일 현재</v>
      </c>
      <c r="B13" s="490"/>
      <c r="C13" s="490"/>
      <c r="D13" s="490"/>
    </row>
    <row r="14" spans="1:11" ht="24.95" customHeight="1" thickBot="1">
      <c r="A14" s="17" t="s">
        <v>626</v>
      </c>
      <c r="B14" s="50"/>
      <c r="C14" s="5"/>
      <c r="D14" s="130" t="s">
        <v>627</v>
      </c>
    </row>
    <row r="15" spans="1:11" ht="31.5" customHeight="1">
      <c r="A15" s="434" t="s">
        <v>628</v>
      </c>
      <c r="B15" s="295" t="s">
        <v>639</v>
      </c>
      <c r="C15" s="295" t="s">
        <v>640</v>
      </c>
      <c r="D15" s="303" t="s">
        <v>641</v>
      </c>
    </row>
    <row r="16" spans="1:11" ht="31.5" customHeight="1">
      <c r="A16" s="435">
        <v>1</v>
      </c>
      <c r="B16" s="95" t="s">
        <v>642</v>
      </c>
      <c r="C16" s="97" t="s">
        <v>643</v>
      </c>
      <c r="D16" s="438">
        <v>14458070</v>
      </c>
    </row>
    <row r="17" spans="1:4" ht="31.5" customHeight="1">
      <c r="A17" s="435">
        <v>2</v>
      </c>
      <c r="B17" s="95" t="s">
        <v>633</v>
      </c>
      <c r="C17" s="97" t="s">
        <v>644</v>
      </c>
      <c r="D17" s="438">
        <v>1445620</v>
      </c>
    </row>
    <row r="18" spans="1:4" ht="31.5" customHeight="1">
      <c r="A18" s="435">
        <v>3</v>
      </c>
      <c r="B18" s="95" t="s">
        <v>645</v>
      </c>
      <c r="C18" s="97" t="s">
        <v>646</v>
      </c>
      <c r="D18" s="438">
        <v>12473020</v>
      </c>
    </row>
    <row r="19" spans="1:4" ht="31.5" customHeight="1">
      <c r="A19" s="435">
        <v>4</v>
      </c>
      <c r="B19" s="95" t="s">
        <v>647</v>
      </c>
      <c r="C19" s="97" t="s">
        <v>648</v>
      </c>
      <c r="D19" s="438">
        <v>11790900</v>
      </c>
    </row>
    <row r="20" spans="1:4" ht="31.5" customHeight="1">
      <c r="A20" s="435">
        <v>5</v>
      </c>
      <c r="B20" s="95" t="s">
        <v>649</v>
      </c>
      <c r="C20" s="97" t="s">
        <v>650</v>
      </c>
      <c r="D20" s="438">
        <v>3148210</v>
      </c>
    </row>
    <row r="21" spans="1:4" ht="31.5" customHeight="1">
      <c r="A21" s="435">
        <v>6</v>
      </c>
      <c r="B21" s="95" t="s">
        <v>649</v>
      </c>
      <c r="C21" s="97" t="s">
        <v>651</v>
      </c>
      <c r="D21" s="438">
        <v>1433190</v>
      </c>
    </row>
    <row r="22" spans="1:4" ht="31.5" customHeight="1" thickBot="1">
      <c r="A22" s="441"/>
      <c r="B22" s="524" t="s">
        <v>652</v>
      </c>
      <c r="C22" s="524"/>
      <c r="D22" s="442">
        <f>SUM(D16:D21)</f>
        <v>44749010</v>
      </c>
    </row>
    <row r="23" spans="1:4" ht="24.95" customHeight="1"/>
    <row r="24" spans="1:4" ht="24.95" customHeight="1"/>
    <row r="25" spans="1:4" ht="24.95" customHeight="1"/>
    <row r="26" spans="1:4" ht="24.95" customHeight="1"/>
    <row r="27" spans="1:4" ht="24.95" customHeight="1"/>
    <row r="28" spans="1:4" ht="24.95" customHeight="1"/>
    <row r="29" spans="1:4" ht="24.95" customHeight="1"/>
    <row r="30" spans="1:4" ht="24.95" customHeight="1"/>
    <row r="31" spans="1:4" ht="24.95" customHeight="1"/>
    <row r="32" spans="1: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24.95" customHeight="1"/>
    <row r="89" ht="24.95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24.95" customHeight="1"/>
    <row r="99" ht="24.95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24.95" customHeight="1"/>
    <row r="109" ht="24.95" customHeight="1"/>
    <row r="110" ht="24.95" customHeight="1"/>
    <row r="111" ht="24.95" customHeight="1"/>
    <row r="112" ht="24.95" customHeight="1"/>
    <row r="113" ht="24.95" customHeight="1"/>
    <row r="114" ht="24.95" customHeight="1"/>
    <row r="115" ht="24.95" customHeight="1"/>
    <row r="116" ht="24.95" customHeight="1"/>
    <row r="117" ht="24.95" customHeight="1"/>
    <row r="118" ht="24.95" customHeight="1"/>
    <row r="119" ht="24.95" customHeight="1"/>
    <row r="120" ht="24.95" customHeight="1"/>
    <row r="121" ht="24.95" customHeight="1"/>
    <row r="122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  <row r="142" ht="24.95" customHeight="1"/>
    <row r="143" ht="24.95" customHeight="1"/>
    <row r="144" ht="24.95" customHeight="1"/>
    <row r="145" ht="24.95" customHeight="1"/>
    <row r="146" ht="24.95" customHeight="1"/>
    <row r="147" ht="24.95" customHeight="1"/>
    <row r="148" ht="24.95" customHeight="1"/>
    <row r="149" ht="24.95" customHeight="1"/>
    <row r="150" ht="24.95" customHeight="1"/>
    <row r="151" ht="24.95" customHeight="1"/>
    <row r="152" ht="24.95" customHeight="1"/>
    <row r="153" ht="24.95" customHeight="1"/>
    <row r="154" ht="24.95" customHeight="1"/>
    <row r="155" ht="24.95" customHeight="1"/>
    <row r="156" ht="24.95" customHeight="1"/>
    <row r="157" ht="24.95" customHeight="1"/>
    <row r="158" ht="24.95" customHeight="1"/>
    <row r="159" ht="24.95" customHeight="1"/>
    <row r="160" ht="24.95" customHeight="1"/>
    <row r="161" ht="24.95" customHeight="1"/>
    <row r="162" ht="24.95" customHeight="1"/>
    <row r="163" ht="24.95" customHeight="1"/>
    <row r="164" ht="24.95" customHeight="1"/>
    <row r="165" ht="24.95" customHeight="1"/>
    <row r="166" ht="24.95" customHeight="1"/>
    <row r="167" ht="24.95" customHeight="1"/>
    <row r="168" ht="24.95" customHeight="1"/>
    <row r="169" ht="24.95" customHeight="1"/>
    <row r="170" ht="24.95" customHeight="1"/>
    <row r="171" ht="24.95" customHeight="1"/>
    <row r="172" ht="24.95" customHeight="1"/>
    <row r="173" ht="24.95" customHeight="1"/>
    <row r="174" ht="24.95" customHeight="1"/>
    <row r="175" ht="24.95" customHeight="1"/>
    <row r="176" ht="24.95" customHeight="1"/>
    <row r="177" ht="24.95" customHeight="1"/>
    <row r="178" ht="24.95" customHeight="1"/>
    <row r="179" ht="24.95" customHeight="1"/>
    <row r="180" ht="24.95" customHeight="1"/>
    <row r="181" ht="24.95" customHeight="1"/>
    <row r="182" ht="24.95" customHeight="1"/>
    <row r="183" ht="24.95" customHeight="1"/>
    <row r="184" ht="24.95" customHeight="1"/>
    <row r="185" ht="24.95" customHeight="1"/>
    <row r="186" ht="24.95" customHeight="1"/>
    <row r="187" ht="24.95" customHeight="1"/>
  </sheetData>
  <sheetProtection password="CC7F" sheet="1" objects="1" scenarios="1"/>
  <mergeCells count="6">
    <mergeCell ref="B22:C22"/>
    <mergeCell ref="A1:D1"/>
    <mergeCell ref="A2:D2"/>
    <mergeCell ref="B10:C10"/>
    <mergeCell ref="A12:D12"/>
    <mergeCell ref="A13:D13"/>
  </mergeCells>
  <phoneticPr fontId="4" type="noConversion"/>
  <pageMargins left="0.9055118110236221" right="0.35433070866141736" top="0.62992125984251968" bottom="0.51181102362204722" header="0.51181102362204722" footer="0.23622047244094491"/>
  <pageSetup paperSize="9" firstPageNumber="10" orientation="portrait" useFirstPageNumber="1" horizontalDpi="300" verticalDpi="300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9"/>
  <sheetViews>
    <sheetView workbookViewId="0">
      <selection sqref="A1:E1"/>
    </sheetView>
  </sheetViews>
  <sheetFormatPr defaultColWidth="10" defaultRowHeight="21.95" customHeight="1"/>
  <cols>
    <col min="1" max="1" width="8.5" style="53" customWidth="1"/>
    <col min="2" max="2" width="11.625" style="53" customWidth="1"/>
    <col min="3" max="3" width="19.375" style="48" customWidth="1"/>
    <col min="4" max="4" width="20" style="51" customWidth="1"/>
    <col min="5" max="5" width="18.75" style="48" customWidth="1"/>
    <col min="6" max="6" width="10" style="48" customWidth="1"/>
    <col min="7" max="7" width="12.625" style="48" customWidth="1"/>
    <col min="8" max="8" width="10" style="48" customWidth="1"/>
    <col min="9" max="9" width="12.75" style="48" customWidth="1"/>
    <col min="10" max="10" width="16.75" style="48" customWidth="1"/>
    <col min="11" max="16384" width="10" style="48"/>
  </cols>
  <sheetData>
    <row r="1" spans="1:11" ht="30.75" customHeight="1">
      <c r="A1" s="517" t="s">
        <v>653</v>
      </c>
      <c r="B1" s="517"/>
      <c r="C1" s="517"/>
      <c r="D1" s="517"/>
      <c r="E1" s="517"/>
    </row>
    <row r="2" spans="1:11" ht="20.25" customHeight="1">
      <c r="A2" s="490" t="str">
        <f>현금명세!A2</f>
        <v>제17기  2017년 12월 31일 현재</v>
      </c>
      <c r="B2" s="490"/>
      <c r="C2" s="490"/>
      <c r="D2" s="490"/>
      <c r="E2" s="490"/>
    </row>
    <row r="3" spans="1:11" ht="18" customHeight="1">
      <c r="A3" s="425"/>
      <c r="B3" s="425"/>
      <c r="C3" s="425"/>
      <c r="D3" s="425"/>
    </row>
    <row r="4" spans="1:11" ht="24.95" customHeight="1" thickBot="1">
      <c r="A4" s="13" t="s">
        <v>654</v>
      </c>
      <c r="B4" s="13"/>
      <c r="C4" s="2"/>
      <c r="E4" s="124" t="s">
        <v>655</v>
      </c>
    </row>
    <row r="5" spans="1:11" s="53" customFormat="1" ht="33.75" customHeight="1">
      <c r="A5" s="443" t="s">
        <v>656</v>
      </c>
      <c r="B5" s="526" t="s">
        <v>657</v>
      </c>
      <c r="C5" s="526"/>
      <c r="D5" s="526"/>
      <c r="E5" s="444" t="s">
        <v>658</v>
      </c>
      <c r="F5" s="48"/>
      <c r="G5" s="48"/>
      <c r="H5" s="48"/>
      <c r="I5" s="48"/>
      <c r="J5" s="48"/>
      <c r="K5" s="48"/>
    </row>
    <row r="6" spans="1:11" s="53" customFormat="1" ht="33.75" customHeight="1">
      <c r="A6" s="445">
        <v>1</v>
      </c>
      <c r="B6" s="525" t="s">
        <v>671</v>
      </c>
      <c r="C6" s="525"/>
      <c r="D6" s="525"/>
      <c r="E6" s="446">
        <v>12000000</v>
      </c>
      <c r="F6" s="48"/>
      <c r="G6" s="48"/>
      <c r="H6" s="48"/>
      <c r="I6" s="48"/>
      <c r="J6" s="48"/>
      <c r="K6" s="48"/>
    </row>
    <row r="7" spans="1:11" s="53" customFormat="1" ht="33.75" customHeight="1">
      <c r="A7" s="445">
        <v>2</v>
      </c>
      <c r="B7" s="525" t="s">
        <v>659</v>
      </c>
      <c r="C7" s="525"/>
      <c r="D7" s="525"/>
      <c r="E7" s="446">
        <v>1043402000</v>
      </c>
      <c r="F7" s="48"/>
      <c r="G7" s="48"/>
      <c r="H7" s="48"/>
      <c r="I7" s="48"/>
      <c r="J7" s="48"/>
      <c r="K7" s="48"/>
    </row>
    <row r="8" spans="1:11" s="53" customFormat="1" ht="33.75" customHeight="1">
      <c r="A8" s="445">
        <v>3</v>
      </c>
      <c r="B8" s="525" t="s">
        <v>660</v>
      </c>
      <c r="C8" s="525"/>
      <c r="D8" s="525"/>
      <c r="E8" s="446">
        <v>9750000</v>
      </c>
      <c r="F8" s="48"/>
      <c r="G8" s="48"/>
      <c r="H8" s="48"/>
      <c r="I8" s="48"/>
      <c r="J8" s="48"/>
      <c r="K8" s="48"/>
    </row>
    <row r="9" spans="1:11" s="53" customFormat="1" ht="33.75" customHeight="1" thickBot="1">
      <c r="A9" s="447"/>
      <c r="B9" s="527" t="s">
        <v>661</v>
      </c>
      <c r="C9" s="527"/>
      <c r="D9" s="527"/>
      <c r="E9" s="448">
        <f>SUM(E6:E8)</f>
        <v>1065152000</v>
      </c>
      <c r="F9" s="48"/>
      <c r="G9" s="48"/>
      <c r="H9" s="48"/>
      <c r="I9" s="48"/>
      <c r="J9" s="48"/>
      <c r="K9" s="48"/>
    </row>
    <row r="10" spans="1:11" s="53" customFormat="1" ht="24.95" customHeight="1">
      <c r="C10" s="48"/>
      <c r="D10" s="51"/>
      <c r="E10" s="48"/>
      <c r="F10" s="48"/>
      <c r="G10" s="48"/>
      <c r="H10" s="48"/>
      <c r="I10" s="48"/>
      <c r="J10" s="48"/>
      <c r="K10" s="48"/>
    </row>
    <row r="11" spans="1:11" s="53" customFormat="1" ht="24.95" customHeight="1">
      <c r="C11" s="48"/>
      <c r="D11" s="51"/>
      <c r="E11" s="48"/>
      <c r="F11" s="48"/>
      <c r="G11" s="48"/>
      <c r="H11" s="48"/>
      <c r="I11" s="48"/>
      <c r="J11" s="48"/>
      <c r="K11" s="48"/>
    </row>
    <row r="12" spans="1:11" s="53" customFormat="1" ht="35.25" customHeight="1">
      <c r="A12" s="517" t="s">
        <v>662</v>
      </c>
      <c r="B12" s="517"/>
      <c r="C12" s="517"/>
      <c r="D12" s="517"/>
      <c r="E12" s="517"/>
      <c r="F12" s="48"/>
      <c r="G12" s="48"/>
      <c r="H12" s="48"/>
      <c r="I12" s="48"/>
      <c r="J12" s="48"/>
      <c r="K12" s="48"/>
    </row>
    <row r="13" spans="1:11" s="53" customFormat="1" ht="20.25" customHeight="1">
      <c r="A13" s="490" t="str">
        <f>A2</f>
        <v>제17기  2017년 12월 31일 현재</v>
      </c>
      <c r="B13" s="490"/>
      <c r="C13" s="490"/>
      <c r="D13" s="490"/>
      <c r="E13" s="490"/>
      <c r="F13" s="48"/>
      <c r="G13" s="48"/>
      <c r="H13" s="48"/>
      <c r="I13" s="48"/>
      <c r="J13" s="48"/>
      <c r="K13" s="48"/>
    </row>
    <row r="14" spans="1:11" s="53" customFormat="1" ht="14.25" customHeight="1">
      <c r="A14" s="425"/>
      <c r="B14" s="425"/>
      <c r="C14" s="425"/>
      <c r="D14" s="425"/>
      <c r="E14" s="425"/>
      <c r="F14" s="48"/>
      <c r="G14" s="48"/>
      <c r="H14" s="48"/>
      <c r="I14" s="48"/>
      <c r="J14" s="48"/>
      <c r="K14" s="48"/>
    </row>
    <row r="15" spans="1:11" s="53" customFormat="1" ht="24.95" customHeight="1" thickBot="1">
      <c r="A15" s="17" t="s">
        <v>654</v>
      </c>
      <c r="B15" s="17"/>
      <c r="C15" s="5"/>
      <c r="D15" s="49"/>
      <c r="E15" s="36" t="s">
        <v>655</v>
      </c>
      <c r="F15" s="48"/>
      <c r="G15" s="48"/>
      <c r="H15" s="48"/>
      <c r="I15" s="48"/>
      <c r="J15" s="48"/>
      <c r="K15" s="48"/>
    </row>
    <row r="16" spans="1:11" s="53" customFormat="1" ht="33.75" customHeight="1" thickBot="1">
      <c r="A16" s="528" t="s">
        <v>663</v>
      </c>
      <c r="B16" s="529"/>
      <c r="C16" s="287" t="s">
        <v>664</v>
      </c>
      <c r="D16" s="288" t="s">
        <v>665</v>
      </c>
      <c r="E16" s="289" t="s">
        <v>666</v>
      </c>
      <c r="F16" s="48"/>
      <c r="G16" s="48"/>
      <c r="H16" s="48"/>
      <c r="I16" s="48"/>
      <c r="J16" s="48"/>
      <c r="K16" s="48"/>
    </row>
    <row r="17" spans="1:11" s="53" customFormat="1" ht="33.75" customHeight="1" thickBot="1">
      <c r="A17" s="530">
        <v>1567437260</v>
      </c>
      <c r="B17" s="531"/>
      <c r="C17" s="96">
        <v>273822370</v>
      </c>
      <c r="D17" s="96">
        <v>248821760</v>
      </c>
      <c r="E17" s="98">
        <f>A17+C17-D17</f>
        <v>1592437870</v>
      </c>
      <c r="F17" s="48"/>
      <c r="G17" s="48"/>
      <c r="H17" s="48"/>
      <c r="I17" s="48"/>
      <c r="J17" s="48"/>
      <c r="K17" s="48"/>
    </row>
    <row r="18" spans="1:11" s="53" customFormat="1" ht="24.95" customHeight="1">
      <c r="C18" s="48"/>
      <c r="D18" s="51"/>
      <c r="E18" s="48"/>
      <c r="F18" s="48"/>
      <c r="G18" s="48"/>
      <c r="H18" s="48"/>
      <c r="I18" s="48"/>
      <c r="J18" s="48"/>
      <c r="K18" s="48"/>
    </row>
    <row r="19" spans="1:11" s="53" customFormat="1" ht="24.95" customHeight="1">
      <c r="C19" s="48"/>
      <c r="D19" s="51"/>
      <c r="E19" s="48"/>
      <c r="F19" s="48"/>
      <c r="G19" s="48"/>
      <c r="H19" s="48"/>
      <c r="I19" s="48"/>
      <c r="J19" s="48"/>
      <c r="K19" s="48"/>
    </row>
    <row r="20" spans="1:11" s="53" customFormat="1" ht="24.95" customHeight="1">
      <c r="C20" s="48"/>
      <c r="D20" s="51"/>
      <c r="E20" s="48"/>
      <c r="F20" s="48"/>
      <c r="G20" s="48"/>
      <c r="H20" s="48"/>
      <c r="I20" s="48"/>
      <c r="J20" s="48"/>
      <c r="K20" s="48"/>
    </row>
    <row r="21" spans="1:11" s="53" customFormat="1" ht="24.95" customHeight="1">
      <c r="C21" s="48"/>
      <c r="D21" s="51"/>
      <c r="E21" s="48"/>
      <c r="F21" s="48"/>
      <c r="G21" s="48"/>
      <c r="H21" s="48"/>
      <c r="I21" s="48"/>
      <c r="J21" s="48"/>
      <c r="K21" s="48"/>
    </row>
    <row r="22" spans="1:11" s="53" customFormat="1" ht="24.95" customHeight="1">
      <c r="C22" s="48"/>
      <c r="D22" s="51"/>
      <c r="E22" s="48"/>
      <c r="F22" s="48"/>
      <c r="G22" s="48"/>
      <c r="H22" s="48"/>
      <c r="I22" s="48"/>
      <c r="J22" s="48"/>
      <c r="K22" s="48"/>
    </row>
    <row r="23" spans="1:11" s="53" customFormat="1" ht="24.95" customHeight="1">
      <c r="C23" s="48"/>
      <c r="D23" s="51"/>
      <c r="E23" s="48"/>
      <c r="F23" s="48"/>
      <c r="G23" s="48"/>
      <c r="H23" s="48"/>
      <c r="I23" s="48"/>
      <c r="J23" s="48"/>
      <c r="K23" s="48"/>
    </row>
    <row r="24" spans="1:11" s="53" customFormat="1" ht="24.95" customHeight="1">
      <c r="C24" s="48"/>
      <c r="D24" s="51"/>
      <c r="E24" s="48"/>
      <c r="F24" s="48"/>
      <c r="G24" s="48"/>
      <c r="H24" s="48"/>
      <c r="I24" s="48"/>
      <c r="J24" s="48"/>
      <c r="K24" s="48"/>
    </row>
    <row r="25" spans="1:11" s="53" customFormat="1" ht="24.95" customHeight="1">
      <c r="C25" s="48"/>
      <c r="D25" s="51"/>
      <c r="E25" s="48"/>
      <c r="F25" s="48"/>
      <c r="G25" s="48"/>
      <c r="H25" s="48"/>
      <c r="I25" s="48"/>
      <c r="J25" s="48"/>
      <c r="K25" s="48"/>
    </row>
    <row r="26" spans="1:11" s="53" customFormat="1" ht="24.95" customHeight="1">
      <c r="C26" s="48"/>
      <c r="D26" s="51"/>
      <c r="E26" s="48"/>
      <c r="F26" s="48"/>
      <c r="G26" s="48"/>
      <c r="H26" s="48"/>
      <c r="I26" s="48"/>
      <c r="J26" s="48"/>
      <c r="K26" s="48"/>
    </row>
    <row r="27" spans="1:11" s="53" customFormat="1" ht="24.95" customHeight="1">
      <c r="C27" s="48"/>
      <c r="D27" s="51"/>
      <c r="E27" s="48"/>
      <c r="F27" s="48"/>
      <c r="G27" s="48"/>
      <c r="H27" s="48"/>
      <c r="I27" s="48"/>
      <c r="J27" s="48"/>
      <c r="K27" s="48"/>
    </row>
    <row r="28" spans="1:11" s="53" customFormat="1" ht="24.95" customHeight="1">
      <c r="C28" s="48"/>
      <c r="D28" s="51"/>
      <c r="E28" s="48"/>
      <c r="F28" s="48"/>
      <c r="G28" s="48"/>
      <c r="H28" s="48"/>
      <c r="I28" s="48"/>
      <c r="J28" s="48"/>
      <c r="K28" s="48"/>
    </row>
    <row r="29" spans="1:11" s="53" customFormat="1" ht="24.95" customHeight="1">
      <c r="C29" s="48"/>
      <c r="D29" s="51"/>
      <c r="E29" s="48"/>
      <c r="F29" s="48"/>
      <c r="G29" s="48"/>
      <c r="H29" s="48"/>
      <c r="I29" s="48"/>
      <c r="J29" s="48"/>
      <c r="K29" s="48"/>
    </row>
    <row r="30" spans="1:11" s="53" customFormat="1" ht="24.95" customHeight="1">
      <c r="C30" s="48"/>
      <c r="D30" s="51"/>
      <c r="E30" s="48"/>
      <c r="F30" s="48"/>
      <c r="G30" s="48"/>
      <c r="H30" s="48"/>
      <c r="I30" s="48"/>
      <c r="J30" s="48"/>
      <c r="K30" s="48"/>
    </row>
    <row r="31" spans="1:11" s="53" customFormat="1" ht="24.95" customHeight="1">
      <c r="C31" s="48"/>
      <c r="D31" s="51"/>
      <c r="E31" s="48"/>
      <c r="F31" s="48"/>
      <c r="G31" s="48"/>
      <c r="H31" s="48"/>
      <c r="I31" s="48"/>
      <c r="J31" s="48"/>
      <c r="K31" s="48"/>
    </row>
    <row r="32" spans="1:11" s="53" customFormat="1" ht="24.95" customHeight="1">
      <c r="C32" s="48"/>
      <c r="D32" s="51"/>
      <c r="E32" s="48"/>
      <c r="F32" s="48"/>
      <c r="G32" s="48"/>
      <c r="H32" s="48"/>
      <c r="I32" s="48"/>
      <c r="J32" s="48"/>
      <c r="K32" s="48"/>
    </row>
    <row r="33" spans="3:11" s="53" customFormat="1" ht="24.95" customHeight="1">
      <c r="C33" s="48"/>
      <c r="D33" s="51"/>
      <c r="E33" s="48"/>
      <c r="F33" s="48"/>
      <c r="G33" s="48"/>
      <c r="H33" s="48"/>
      <c r="I33" s="48"/>
      <c r="J33" s="48"/>
      <c r="K33" s="48"/>
    </row>
    <row r="34" spans="3:11" s="53" customFormat="1" ht="24.95" customHeight="1">
      <c r="C34" s="48"/>
      <c r="D34" s="51"/>
      <c r="E34" s="48"/>
      <c r="F34" s="48"/>
      <c r="G34" s="48"/>
      <c r="H34" s="48"/>
      <c r="I34" s="48"/>
      <c r="J34" s="48"/>
      <c r="K34" s="48"/>
    </row>
    <row r="35" spans="3:11" s="53" customFormat="1" ht="24.95" customHeight="1">
      <c r="C35" s="48"/>
      <c r="D35" s="51"/>
      <c r="E35" s="48"/>
      <c r="F35" s="48"/>
      <c r="G35" s="48"/>
      <c r="H35" s="48"/>
      <c r="I35" s="48"/>
      <c r="J35" s="48"/>
      <c r="K35" s="48"/>
    </row>
    <row r="36" spans="3:11" s="53" customFormat="1" ht="24.95" customHeight="1">
      <c r="C36" s="48"/>
      <c r="D36" s="51"/>
      <c r="E36" s="48"/>
      <c r="F36" s="48"/>
      <c r="G36" s="48"/>
      <c r="H36" s="48"/>
      <c r="I36" s="48"/>
      <c r="J36" s="48"/>
      <c r="K36" s="48"/>
    </row>
    <row r="37" spans="3:11" s="53" customFormat="1" ht="24.95" customHeight="1">
      <c r="C37" s="48"/>
      <c r="D37" s="51"/>
      <c r="E37" s="48"/>
      <c r="F37" s="48"/>
      <c r="G37" s="48"/>
      <c r="H37" s="48"/>
      <c r="I37" s="48"/>
      <c r="J37" s="48"/>
      <c r="K37" s="48"/>
    </row>
    <row r="38" spans="3:11" s="53" customFormat="1" ht="24.95" customHeight="1">
      <c r="C38" s="48"/>
      <c r="D38" s="51"/>
      <c r="E38" s="48"/>
      <c r="F38" s="48"/>
      <c r="G38" s="48"/>
      <c r="H38" s="48"/>
      <c r="I38" s="48"/>
      <c r="J38" s="48"/>
      <c r="K38" s="48"/>
    </row>
    <row r="39" spans="3:11" s="53" customFormat="1" ht="24.95" customHeight="1">
      <c r="C39" s="48"/>
      <c r="D39" s="51"/>
      <c r="E39" s="48"/>
      <c r="F39" s="48"/>
      <c r="G39" s="48"/>
      <c r="H39" s="48"/>
      <c r="I39" s="48"/>
      <c r="J39" s="48"/>
      <c r="K39" s="48"/>
    </row>
    <row r="40" spans="3:11" s="53" customFormat="1" ht="24.95" customHeight="1">
      <c r="C40" s="48"/>
      <c r="D40" s="51"/>
      <c r="E40" s="48"/>
      <c r="F40" s="48"/>
      <c r="G40" s="48"/>
      <c r="H40" s="48"/>
      <c r="I40" s="48"/>
      <c r="J40" s="48"/>
      <c r="K40" s="48"/>
    </row>
    <row r="41" spans="3:11" s="53" customFormat="1" ht="24.95" customHeight="1">
      <c r="C41" s="48"/>
      <c r="D41" s="51"/>
      <c r="E41" s="48"/>
      <c r="F41" s="48"/>
      <c r="G41" s="48"/>
      <c r="H41" s="48"/>
      <c r="I41" s="48"/>
      <c r="J41" s="48"/>
      <c r="K41" s="48"/>
    </row>
    <row r="42" spans="3:11" s="53" customFormat="1" ht="24.95" customHeight="1">
      <c r="C42" s="48"/>
      <c r="D42" s="51"/>
      <c r="E42" s="48"/>
      <c r="F42" s="48"/>
      <c r="G42" s="48"/>
      <c r="H42" s="48"/>
      <c r="I42" s="48"/>
      <c r="J42" s="48"/>
      <c r="K42" s="48"/>
    </row>
    <row r="43" spans="3:11" s="53" customFormat="1" ht="24.95" customHeight="1">
      <c r="C43" s="48"/>
      <c r="D43" s="51"/>
      <c r="E43" s="48"/>
      <c r="F43" s="48"/>
      <c r="G43" s="48"/>
      <c r="H43" s="48"/>
      <c r="I43" s="48"/>
      <c r="J43" s="48"/>
      <c r="K43" s="48"/>
    </row>
    <row r="44" spans="3:11" s="53" customFormat="1" ht="24.95" customHeight="1">
      <c r="C44" s="48"/>
      <c r="D44" s="51"/>
      <c r="E44" s="48"/>
      <c r="F44" s="48"/>
      <c r="G44" s="48"/>
      <c r="H44" s="48"/>
      <c r="I44" s="48"/>
      <c r="J44" s="48"/>
      <c r="K44" s="48"/>
    </row>
    <row r="45" spans="3:11" s="53" customFormat="1" ht="24.95" customHeight="1">
      <c r="C45" s="48"/>
      <c r="D45" s="51"/>
      <c r="E45" s="48"/>
      <c r="F45" s="48"/>
      <c r="G45" s="48"/>
      <c r="H45" s="48"/>
      <c r="I45" s="48"/>
      <c r="J45" s="48"/>
      <c r="K45" s="48"/>
    </row>
    <row r="46" spans="3:11" s="53" customFormat="1" ht="24.95" customHeight="1">
      <c r="C46" s="48"/>
      <c r="D46" s="51"/>
      <c r="E46" s="48"/>
      <c r="F46" s="48"/>
      <c r="G46" s="48"/>
      <c r="H46" s="48"/>
      <c r="I46" s="48"/>
      <c r="J46" s="48"/>
      <c r="K46" s="48"/>
    </row>
    <row r="47" spans="3:11" s="53" customFormat="1" ht="24.95" customHeight="1">
      <c r="C47" s="48"/>
      <c r="D47" s="51"/>
      <c r="E47" s="48"/>
      <c r="F47" s="48"/>
      <c r="G47" s="48"/>
      <c r="H47" s="48"/>
      <c r="I47" s="48"/>
      <c r="J47" s="48"/>
      <c r="K47" s="48"/>
    </row>
    <row r="48" spans="3:11" s="53" customFormat="1" ht="24.95" customHeight="1">
      <c r="C48" s="48"/>
      <c r="D48" s="51"/>
      <c r="E48" s="48"/>
      <c r="F48" s="48"/>
      <c r="G48" s="48"/>
      <c r="H48" s="48"/>
      <c r="I48" s="48"/>
      <c r="J48" s="48"/>
      <c r="K48" s="48"/>
    </row>
    <row r="49" spans="3:11" s="53" customFormat="1" ht="24.95" customHeight="1">
      <c r="C49" s="48"/>
      <c r="D49" s="51"/>
      <c r="E49" s="48"/>
      <c r="F49" s="48"/>
      <c r="G49" s="48"/>
      <c r="H49" s="48"/>
      <c r="I49" s="48"/>
      <c r="J49" s="48"/>
      <c r="K49" s="48"/>
    </row>
    <row r="50" spans="3:11" s="53" customFormat="1" ht="24.95" customHeight="1">
      <c r="C50" s="48"/>
      <c r="D50" s="51"/>
      <c r="E50" s="48"/>
      <c r="F50" s="48"/>
      <c r="G50" s="48"/>
      <c r="H50" s="48"/>
      <c r="I50" s="48"/>
      <c r="J50" s="48"/>
      <c r="K50" s="48"/>
    </row>
    <row r="51" spans="3:11" s="53" customFormat="1" ht="24.95" customHeight="1">
      <c r="C51" s="48"/>
      <c r="D51" s="51"/>
      <c r="E51" s="48"/>
      <c r="F51" s="48"/>
      <c r="G51" s="48"/>
      <c r="H51" s="48"/>
      <c r="I51" s="48"/>
      <c r="J51" s="48"/>
      <c r="K51" s="48"/>
    </row>
    <row r="52" spans="3:11" s="53" customFormat="1" ht="24.95" customHeight="1">
      <c r="C52" s="48"/>
      <c r="D52" s="51"/>
      <c r="E52" s="48"/>
      <c r="F52" s="48"/>
      <c r="G52" s="48"/>
      <c r="H52" s="48"/>
      <c r="I52" s="48"/>
      <c r="J52" s="48"/>
      <c r="K52" s="48"/>
    </row>
    <row r="53" spans="3:11" s="53" customFormat="1" ht="24.95" customHeight="1">
      <c r="C53" s="48"/>
      <c r="D53" s="51"/>
      <c r="E53" s="48"/>
      <c r="F53" s="48"/>
      <c r="G53" s="48"/>
      <c r="H53" s="48"/>
      <c r="I53" s="48"/>
      <c r="J53" s="48"/>
      <c r="K53" s="48"/>
    </row>
    <row r="54" spans="3:11" s="53" customFormat="1" ht="24.95" customHeight="1">
      <c r="C54" s="48"/>
      <c r="D54" s="51"/>
      <c r="E54" s="48"/>
      <c r="F54" s="48"/>
      <c r="G54" s="48"/>
      <c r="H54" s="48"/>
      <c r="I54" s="48"/>
      <c r="J54" s="48"/>
      <c r="K54" s="48"/>
    </row>
    <row r="55" spans="3:11" s="53" customFormat="1" ht="24.95" customHeight="1">
      <c r="C55" s="48"/>
      <c r="D55" s="51"/>
      <c r="E55" s="48"/>
      <c r="F55" s="48"/>
      <c r="G55" s="48"/>
      <c r="H55" s="48"/>
      <c r="I55" s="48"/>
      <c r="J55" s="48"/>
      <c r="K55" s="48"/>
    </row>
    <row r="56" spans="3:11" s="53" customFormat="1" ht="24.95" customHeight="1">
      <c r="C56" s="48"/>
      <c r="D56" s="51"/>
      <c r="E56" s="48"/>
      <c r="F56" s="48"/>
      <c r="G56" s="48"/>
      <c r="H56" s="48"/>
      <c r="I56" s="48"/>
      <c r="J56" s="48"/>
      <c r="K56" s="48"/>
    </row>
    <row r="57" spans="3:11" s="53" customFormat="1" ht="24.95" customHeight="1">
      <c r="C57" s="48"/>
      <c r="D57" s="51"/>
      <c r="E57" s="48"/>
      <c r="F57" s="48"/>
      <c r="G57" s="48"/>
      <c r="H57" s="48"/>
      <c r="I57" s="48"/>
      <c r="J57" s="48"/>
      <c r="K57" s="48"/>
    </row>
    <row r="58" spans="3:11" s="53" customFormat="1" ht="24.95" customHeight="1">
      <c r="C58" s="48"/>
      <c r="D58" s="51"/>
      <c r="E58" s="48"/>
      <c r="F58" s="48"/>
      <c r="G58" s="48"/>
      <c r="H58" s="48"/>
      <c r="I58" s="48"/>
      <c r="J58" s="48"/>
      <c r="K58" s="48"/>
    </row>
    <row r="59" spans="3:11" s="53" customFormat="1" ht="24.95" customHeight="1">
      <c r="C59" s="48"/>
      <c r="D59" s="51"/>
      <c r="E59" s="48"/>
      <c r="F59" s="48"/>
      <c r="G59" s="48"/>
      <c r="H59" s="48"/>
      <c r="I59" s="48"/>
      <c r="J59" s="48"/>
      <c r="K59" s="48"/>
    </row>
    <row r="60" spans="3:11" s="53" customFormat="1" ht="24.95" customHeight="1">
      <c r="C60" s="48"/>
      <c r="D60" s="51"/>
      <c r="E60" s="48"/>
      <c r="F60" s="48"/>
      <c r="G60" s="48"/>
      <c r="H60" s="48"/>
      <c r="I60" s="48"/>
      <c r="J60" s="48"/>
      <c r="K60" s="48"/>
    </row>
    <row r="61" spans="3:11" s="53" customFormat="1" ht="24.95" customHeight="1">
      <c r="C61" s="48"/>
      <c r="D61" s="51"/>
      <c r="E61" s="48"/>
      <c r="F61" s="48"/>
      <c r="G61" s="48"/>
      <c r="H61" s="48"/>
      <c r="I61" s="48"/>
      <c r="J61" s="48"/>
      <c r="K61" s="48"/>
    </row>
    <row r="62" spans="3:11" s="53" customFormat="1" ht="24.95" customHeight="1">
      <c r="C62" s="48"/>
      <c r="D62" s="51"/>
      <c r="E62" s="48"/>
      <c r="F62" s="48"/>
      <c r="G62" s="48"/>
      <c r="H62" s="48"/>
      <c r="I62" s="48"/>
      <c r="J62" s="48"/>
      <c r="K62" s="48"/>
    </row>
    <row r="63" spans="3:11" s="53" customFormat="1" ht="24.95" customHeight="1">
      <c r="C63" s="48"/>
      <c r="D63" s="51"/>
      <c r="E63" s="48"/>
      <c r="F63" s="48"/>
      <c r="G63" s="48"/>
      <c r="H63" s="48"/>
      <c r="I63" s="48"/>
      <c r="J63" s="48"/>
      <c r="K63" s="48"/>
    </row>
    <row r="64" spans="3:11" s="53" customFormat="1" ht="24.95" customHeight="1">
      <c r="C64" s="48"/>
      <c r="D64" s="51"/>
      <c r="E64" s="48"/>
      <c r="F64" s="48"/>
      <c r="G64" s="48"/>
      <c r="H64" s="48"/>
      <c r="I64" s="48"/>
      <c r="J64" s="48"/>
      <c r="K64" s="48"/>
    </row>
    <row r="65" spans="3:11" s="53" customFormat="1" ht="24.95" customHeight="1">
      <c r="C65" s="48"/>
      <c r="D65" s="51"/>
      <c r="E65" s="48"/>
      <c r="F65" s="48"/>
      <c r="G65" s="48"/>
      <c r="H65" s="48"/>
      <c r="I65" s="48"/>
      <c r="J65" s="48"/>
      <c r="K65" s="48"/>
    </row>
    <row r="66" spans="3:11" s="53" customFormat="1" ht="24.95" customHeight="1">
      <c r="C66" s="48"/>
      <c r="D66" s="51"/>
      <c r="E66" s="48"/>
      <c r="F66" s="48"/>
      <c r="G66" s="48"/>
      <c r="H66" s="48"/>
      <c r="I66" s="48"/>
      <c r="J66" s="48"/>
      <c r="K66" s="48"/>
    </row>
    <row r="67" spans="3:11" s="53" customFormat="1" ht="24.95" customHeight="1">
      <c r="C67" s="48"/>
      <c r="D67" s="51"/>
      <c r="E67" s="48"/>
      <c r="F67" s="48"/>
      <c r="G67" s="48"/>
      <c r="H67" s="48"/>
      <c r="I67" s="48"/>
      <c r="J67" s="48"/>
      <c r="K67" s="48"/>
    </row>
    <row r="68" spans="3:11" s="53" customFormat="1" ht="24.95" customHeight="1">
      <c r="C68" s="48"/>
      <c r="D68" s="51"/>
      <c r="E68" s="48"/>
      <c r="F68" s="48"/>
      <c r="G68" s="48"/>
      <c r="H68" s="48"/>
      <c r="I68" s="48"/>
      <c r="J68" s="48"/>
      <c r="K68" s="48"/>
    </row>
    <row r="69" spans="3:11" s="53" customFormat="1" ht="24.95" customHeight="1">
      <c r="C69" s="48"/>
      <c r="D69" s="51"/>
      <c r="E69" s="48"/>
      <c r="F69" s="48"/>
      <c r="G69" s="48"/>
      <c r="H69" s="48"/>
      <c r="I69" s="48"/>
      <c r="J69" s="48"/>
      <c r="K69" s="48"/>
    </row>
    <row r="70" spans="3:11" s="53" customFormat="1" ht="24.95" customHeight="1">
      <c r="C70" s="48"/>
      <c r="D70" s="51"/>
      <c r="E70" s="48"/>
      <c r="F70" s="48"/>
      <c r="G70" s="48"/>
      <c r="H70" s="48"/>
      <c r="I70" s="48"/>
      <c r="J70" s="48"/>
      <c r="K70" s="48"/>
    </row>
    <row r="71" spans="3:11" s="53" customFormat="1" ht="24.95" customHeight="1">
      <c r="C71" s="48"/>
      <c r="D71" s="51"/>
      <c r="E71" s="48"/>
      <c r="F71" s="48"/>
      <c r="G71" s="48"/>
      <c r="H71" s="48"/>
      <c r="I71" s="48"/>
      <c r="J71" s="48"/>
      <c r="K71" s="48"/>
    </row>
    <row r="72" spans="3:11" s="53" customFormat="1" ht="24.95" customHeight="1">
      <c r="C72" s="48"/>
      <c r="D72" s="51"/>
      <c r="E72" s="48"/>
      <c r="F72" s="48"/>
      <c r="G72" s="48"/>
      <c r="H72" s="48"/>
      <c r="I72" s="48"/>
      <c r="J72" s="48"/>
      <c r="K72" s="48"/>
    </row>
    <row r="73" spans="3:11" s="53" customFormat="1" ht="24.95" customHeight="1">
      <c r="C73" s="48"/>
      <c r="D73" s="51"/>
      <c r="E73" s="48"/>
      <c r="F73" s="48"/>
      <c r="G73" s="48"/>
      <c r="H73" s="48"/>
      <c r="I73" s="48"/>
      <c r="J73" s="48"/>
      <c r="K73" s="48"/>
    </row>
    <row r="74" spans="3:11" s="53" customFormat="1" ht="24.95" customHeight="1">
      <c r="C74" s="48"/>
      <c r="D74" s="51"/>
      <c r="E74" s="48"/>
      <c r="F74" s="48"/>
      <c r="G74" s="48"/>
      <c r="H74" s="48"/>
      <c r="I74" s="48"/>
      <c r="J74" s="48"/>
      <c r="K74" s="48"/>
    </row>
    <row r="75" spans="3:11" s="53" customFormat="1" ht="24.95" customHeight="1">
      <c r="C75" s="48"/>
      <c r="D75" s="51"/>
      <c r="E75" s="48"/>
      <c r="F75" s="48"/>
      <c r="G75" s="48"/>
      <c r="H75" s="48"/>
      <c r="I75" s="48"/>
      <c r="J75" s="48"/>
      <c r="K75" s="48"/>
    </row>
    <row r="76" spans="3:11" s="53" customFormat="1" ht="24.95" customHeight="1">
      <c r="C76" s="48"/>
      <c r="D76" s="51"/>
      <c r="E76" s="48"/>
      <c r="F76" s="48"/>
      <c r="G76" s="48"/>
      <c r="H76" s="48"/>
      <c r="I76" s="48"/>
      <c r="J76" s="48"/>
      <c r="K76" s="48"/>
    </row>
    <row r="77" spans="3:11" s="53" customFormat="1" ht="24.95" customHeight="1">
      <c r="C77" s="48"/>
      <c r="D77" s="51"/>
      <c r="E77" s="48"/>
      <c r="F77" s="48"/>
      <c r="G77" s="48"/>
      <c r="H77" s="48"/>
      <c r="I77" s="48"/>
      <c r="J77" s="48"/>
      <c r="K77" s="48"/>
    </row>
    <row r="78" spans="3:11" s="53" customFormat="1" ht="24.95" customHeight="1">
      <c r="C78" s="48"/>
      <c r="D78" s="51"/>
      <c r="E78" s="48"/>
      <c r="F78" s="48"/>
      <c r="G78" s="48"/>
      <c r="H78" s="48"/>
      <c r="I78" s="48"/>
      <c r="J78" s="48"/>
      <c r="K78" s="48"/>
    </row>
    <row r="79" spans="3:11" s="53" customFormat="1" ht="24.95" customHeight="1">
      <c r="C79" s="48"/>
      <c r="D79" s="51"/>
      <c r="E79" s="48"/>
      <c r="F79" s="48"/>
      <c r="G79" s="48"/>
      <c r="H79" s="48"/>
      <c r="I79" s="48"/>
      <c r="J79" s="48"/>
      <c r="K79" s="48"/>
    </row>
    <row r="80" spans="3:11" s="53" customFormat="1" ht="24.95" customHeight="1">
      <c r="C80" s="48"/>
      <c r="D80" s="51"/>
      <c r="E80" s="48"/>
      <c r="F80" s="48"/>
      <c r="G80" s="48"/>
      <c r="H80" s="48"/>
      <c r="I80" s="48"/>
      <c r="J80" s="48"/>
      <c r="K80" s="48"/>
    </row>
    <row r="81" spans="3:11" s="53" customFormat="1" ht="24.95" customHeight="1">
      <c r="C81" s="48"/>
      <c r="D81" s="51"/>
      <c r="E81" s="48"/>
      <c r="F81" s="48"/>
      <c r="G81" s="48"/>
      <c r="H81" s="48"/>
      <c r="I81" s="48"/>
      <c r="J81" s="48"/>
      <c r="K81" s="48"/>
    </row>
    <row r="82" spans="3:11" s="53" customFormat="1" ht="24.95" customHeight="1">
      <c r="C82" s="48"/>
      <c r="D82" s="51"/>
      <c r="E82" s="48"/>
      <c r="F82" s="48"/>
      <c r="G82" s="48"/>
      <c r="H82" s="48"/>
      <c r="I82" s="48"/>
      <c r="J82" s="48"/>
      <c r="K82" s="48"/>
    </row>
    <row r="83" spans="3:11" s="53" customFormat="1" ht="24.95" customHeight="1">
      <c r="C83" s="48"/>
      <c r="D83" s="51"/>
      <c r="E83" s="48"/>
      <c r="F83" s="48"/>
      <c r="G83" s="48"/>
      <c r="H83" s="48"/>
      <c r="I83" s="48"/>
      <c r="J83" s="48"/>
      <c r="K83" s="48"/>
    </row>
    <row r="84" spans="3:11" s="53" customFormat="1" ht="24.95" customHeight="1">
      <c r="C84" s="48"/>
      <c r="D84" s="51"/>
      <c r="E84" s="48"/>
      <c r="F84" s="48"/>
      <c r="G84" s="48"/>
      <c r="H84" s="48"/>
      <c r="I84" s="48"/>
      <c r="J84" s="48"/>
      <c r="K84" s="48"/>
    </row>
    <row r="85" spans="3:11" s="53" customFormat="1" ht="24.95" customHeight="1">
      <c r="C85" s="48"/>
      <c r="D85" s="51"/>
      <c r="E85" s="48"/>
      <c r="F85" s="48"/>
      <c r="G85" s="48"/>
      <c r="H85" s="48"/>
      <c r="I85" s="48"/>
      <c r="J85" s="48"/>
      <c r="K85" s="48"/>
    </row>
    <row r="86" spans="3:11" s="53" customFormat="1" ht="24.95" customHeight="1">
      <c r="C86" s="48"/>
      <c r="D86" s="51"/>
      <c r="E86" s="48"/>
      <c r="F86" s="48"/>
      <c r="G86" s="48"/>
      <c r="H86" s="48"/>
      <c r="I86" s="48"/>
      <c r="J86" s="48"/>
      <c r="K86" s="48"/>
    </row>
    <row r="87" spans="3:11" s="53" customFormat="1" ht="24.95" customHeight="1">
      <c r="C87" s="48"/>
      <c r="D87" s="51"/>
      <c r="E87" s="48"/>
      <c r="F87" s="48"/>
      <c r="G87" s="48"/>
      <c r="H87" s="48"/>
      <c r="I87" s="48"/>
      <c r="J87" s="48"/>
      <c r="K87" s="48"/>
    </row>
    <row r="88" spans="3:11" s="53" customFormat="1" ht="24.95" customHeight="1">
      <c r="C88" s="48"/>
      <c r="D88" s="51"/>
      <c r="E88" s="48"/>
      <c r="F88" s="48"/>
      <c r="G88" s="48"/>
      <c r="H88" s="48"/>
      <c r="I88" s="48"/>
      <c r="J88" s="48"/>
      <c r="K88" s="48"/>
    </row>
    <row r="89" spans="3:11" s="53" customFormat="1" ht="24.95" customHeight="1">
      <c r="C89" s="48"/>
      <c r="D89" s="51"/>
      <c r="E89" s="48"/>
      <c r="F89" s="48"/>
      <c r="G89" s="48"/>
      <c r="H89" s="48"/>
      <c r="I89" s="48"/>
      <c r="J89" s="48"/>
      <c r="K89" s="48"/>
    </row>
    <row r="90" spans="3:11" s="53" customFormat="1" ht="24.95" customHeight="1">
      <c r="C90" s="48"/>
      <c r="D90" s="51"/>
      <c r="E90" s="48"/>
      <c r="F90" s="48"/>
      <c r="G90" s="48"/>
      <c r="H90" s="48"/>
      <c r="I90" s="48"/>
      <c r="J90" s="48"/>
      <c r="K90" s="48"/>
    </row>
    <row r="91" spans="3:11" s="53" customFormat="1" ht="24.95" customHeight="1">
      <c r="C91" s="48"/>
      <c r="D91" s="51"/>
      <c r="E91" s="48"/>
      <c r="F91" s="48"/>
      <c r="G91" s="48"/>
      <c r="H91" s="48"/>
      <c r="I91" s="48"/>
      <c r="J91" s="48"/>
      <c r="K91" s="48"/>
    </row>
    <row r="92" spans="3:11" s="53" customFormat="1" ht="24.95" customHeight="1">
      <c r="C92" s="48"/>
      <c r="D92" s="51"/>
      <c r="E92" s="48"/>
      <c r="F92" s="48"/>
      <c r="G92" s="48"/>
      <c r="H92" s="48"/>
      <c r="I92" s="48"/>
      <c r="J92" s="48"/>
      <c r="K92" s="48"/>
    </row>
    <row r="93" spans="3:11" s="53" customFormat="1" ht="24.95" customHeight="1">
      <c r="C93" s="48"/>
      <c r="D93" s="51"/>
      <c r="E93" s="48"/>
      <c r="F93" s="48"/>
      <c r="G93" s="48"/>
      <c r="H93" s="48"/>
      <c r="I93" s="48"/>
      <c r="J93" s="48"/>
      <c r="K93" s="48"/>
    </row>
    <row r="94" spans="3:11" s="53" customFormat="1" ht="24.95" customHeight="1">
      <c r="C94" s="48"/>
      <c r="D94" s="51"/>
      <c r="E94" s="48"/>
      <c r="F94" s="48"/>
      <c r="G94" s="48"/>
      <c r="H94" s="48"/>
      <c r="I94" s="48"/>
      <c r="J94" s="48"/>
      <c r="K94" s="48"/>
    </row>
    <row r="95" spans="3:11" s="53" customFormat="1" ht="24.95" customHeight="1">
      <c r="C95" s="48"/>
      <c r="D95" s="51"/>
      <c r="E95" s="48"/>
      <c r="F95" s="48"/>
      <c r="G95" s="48"/>
      <c r="H95" s="48"/>
      <c r="I95" s="48"/>
      <c r="J95" s="48"/>
      <c r="K95" s="48"/>
    </row>
    <row r="96" spans="3:11" s="53" customFormat="1" ht="24.95" customHeight="1">
      <c r="C96" s="48"/>
      <c r="D96" s="51"/>
      <c r="E96" s="48"/>
      <c r="F96" s="48"/>
      <c r="G96" s="48"/>
      <c r="H96" s="48"/>
      <c r="I96" s="48"/>
      <c r="J96" s="48"/>
      <c r="K96" s="48"/>
    </row>
    <row r="97" spans="3:11" s="53" customFormat="1" ht="24.95" customHeight="1">
      <c r="C97" s="48"/>
      <c r="D97" s="51"/>
      <c r="E97" s="48"/>
      <c r="F97" s="48"/>
      <c r="G97" s="48"/>
      <c r="H97" s="48"/>
      <c r="I97" s="48"/>
      <c r="J97" s="48"/>
      <c r="K97" s="48"/>
    </row>
    <row r="98" spans="3:11" s="53" customFormat="1" ht="24.95" customHeight="1">
      <c r="C98" s="48"/>
      <c r="D98" s="51"/>
      <c r="E98" s="48"/>
      <c r="F98" s="48"/>
      <c r="G98" s="48"/>
      <c r="H98" s="48"/>
      <c r="I98" s="48"/>
      <c r="J98" s="48"/>
      <c r="K98" s="48"/>
    </row>
    <row r="99" spans="3:11" s="53" customFormat="1" ht="24.95" customHeight="1">
      <c r="C99" s="48"/>
      <c r="D99" s="51"/>
      <c r="E99" s="48"/>
      <c r="F99" s="48"/>
      <c r="G99" s="48"/>
      <c r="H99" s="48"/>
      <c r="I99" s="48"/>
      <c r="J99" s="48"/>
      <c r="K99" s="48"/>
    </row>
    <row r="100" spans="3:11" s="53" customFormat="1" ht="24.95" customHeight="1">
      <c r="C100" s="48"/>
      <c r="D100" s="51"/>
      <c r="E100" s="48"/>
      <c r="F100" s="48"/>
      <c r="G100" s="48"/>
      <c r="H100" s="48"/>
      <c r="I100" s="48"/>
      <c r="J100" s="48"/>
      <c r="K100" s="48"/>
    </row>
    <row r="101" spans="3:11" s="53" customFormat="1" ht="24.95" customHeight="1">
      <c r="C101" s="48"/>
      <c r="D101" s="51"/>
      <c r="E101" s="48"/>
      <c r="F101" s="48"/>
      <c r="G101" s="48"/>
      <c r="H101" s="48"/>
      <c r="I101" s="48"/>
      <c r="J101" s="48"/>
      <c r="K101" s="48"/>
    </row>
    <row r="102" spans="3:11" s="53" customFormat="1" ht="24.95" customHeight="1">
      <c r="C102" s="48"/>
      <c r="D102" s="51"/>
      <c r="E102" s="48"/>
      <c r="F102" s="48"/>
      <c r="G102" s="48"/>
      <c r="H102" s="48"/>
      <c r="I102" s="48"/>
      <c r="J102" s="48"/>
      <c r="K102" s="48"/>
    </row>
    <row r="103" spans="3:11" s="53" customFormat="1" ht="24.95" customHeight="1">
      <c r="C103" s="48"/>
      <c r="D103" s="51"/>
      <c r="E103" s="48"/>
      <c r="F103" s="48"/>
      <c r="G103" s="48"/>
      <c r="H103" s="48"/>
      <c r="I103" s="48"/>
      <c r="J103" s="48"/>
      <c r="K103" s="48"/>
    </row>
    <row r="104" spans="3:11" s="53" customFormat="1" ht="24.95" customHeight="1">
      <c r="C104" s="48"/>
      <c r="D104" s="51"/>
      <c r="E104" s="48"/>
      <c r="F104" s="48"/>
      <c r="G104" s="48"/>
      <c r="H104" s="48"/>
      <c r="I104" s="48"/>
      <c r="J104" s="48"/>
      <c r="K104" s="48"/>
    </row>
    <row r="105" spans="3:11" s="53" customFormat="1" ht="24.95" customHeight="1">
      <c r="C105" s="48"/>
      <c r="D105" s="51"/>
      <c r="E105" s="48"/>
      <c r="F105" s="48"/>
      <c r="G105" s="48"/>
      <c r="H105" s="48"/>
      <c r="I105" s="48"/>
      <c r="J105" s="48"/>
      <c r="K105" s="48"/>
    </row>
    <row r="106" spans="3:11" s="53" customFormat="1" ht="24.95" customHeight="1">
      <c r="C106" s="48"/>
      <c r="D106" s="51"/>
      <c r="E106" s="48"/>
      <c r="F106" s="48"/>
      <c r="G106" s="48"/>
      <c r="H106" s="48"/>
      <c r="I106" s="48"/>
      <c r="J106" s="48"/>
      <c r="K106" s="48"/>
    </row>
    <row r="107" spans="3:11" s="53" customFormat="1" ht="24.95" customHeight="1">
      <c r="C107" s="48"/>
      <c r="D107" s="51"/>
      <c r="E107" s="48"/>
      <c r="F107" s="48"/>
      <c r="G107" s="48"/>
      <c r="H107" s="48"/>
      <c r="I107" s="48"/>
      <c r="J107" s="48"/>
      <c r="K107" s="48"/>
    </row>
    <row r="108" spans="3:11" s="53" customFormat="1" ht="24.95" customHeight="1">
      <c r="C108" s="48"/>
      <c r="D108" s="51"/>
      <c r="E108" s="48"/>
      <c r="F108" s="48"/>
      <c r="G108" s="48"/>
      <c r="H108" s="48"/>
      <c r="I108" s="48"/>
      <c r="J108" s="48"/>
      <c r="K108" s="48"/>
    </row>
    <row r="109" spans="3:11" s="53" customFormat="1" ht="24.95" customHeight="1">
      <c r="C109" s="48"/>
      <c r="D109" s="51"/>
      <c r="E109" s="48"/>
      <c r="F109" s="48"/>
      <c r="G109" s="48"/>
      <c r="H109" s="48"/>
      <c r="I109" s="48"/>
      <c r="J109" s="48"/>
      <c r="K109" s="48"/>
    </row>
    <row r="110" spans="3:11" s="53" customFormat="1" ht="24.95" customHeight="1">
      <c r="C110" s="48"/>
      <c r="D110" s="51"/>
      <c r="E110" s="48"/>
      <c r="F110" s="48"/>
      <c r="G110" s="48"/>
      <c r="H110" s="48"/>
      <c r="I110" s="48"/>
      <c r="J110" s="48"/>
      <c r="K110" s="48"/>
    </row>
    <row r="111" spans="3:11" s="53" customFormat="1" ht="24.95" customHeight="1">
      <c r="C111" s="48"/>
      <c r="D111" s="51"/>
      <c r="E111" s="48"/>
      <c r="F111" s="48"/>
      <c r="G111" s="48"/>
      <c r="H111" s="48"/>
      <c r="I111" s="48"/>
      <c r="J111" s="48"/>
      <c r="K111" s="48"/>
    </row>
    <row r="112" spans="3:11" s="53" customFormat="1" ht="24.95" customHeight="1">
      <c r="C112" s="48"/>
      <c r="D112" s="51"/>
      <c r="E112" s="48"/>
      <c r="F112" s="48"/>
      <c r="G112" s="48"/>
      <c r="H112" s="48"/>
      <c r="I112" s="48"/>
      <c r="J112" s="48"/>
      <c r="K112" s="48"/>
    </row>
    <row r="113" spans="3:11" s="53" customFormat="1" ht="24.95" customHeight="1">
      <c r="C113" s="48"/>
      <c r="D113" s="51"/>
      <c r="E113" s="48"/>
      <c r="F113" s="48"/>
      <c r="G113" s="48"/>
      <c r="H113" s="48"/>
      <c r="I113" s="48"/>
      <c r="J113" s="48"/>
      <c r="K113" s="48"/>
    </row>
    <row r="114" spans="3:11" s="53" customFormat="1" ht="24.95" customHeight="1">
      <c r="C114" s="48"/>
      <c r="D114" s="51"/>
      <c r="E114" s="48"/>
      <c r="F114" s="48"/>
      <c r="G114" s="48"/>
      <c r="H114" s="48"/>
      <c r="I114" s="48"/>
      <c r="J114" s="48"/>
      <c r="K114" s="48"/>
    </row>
    <row r="115" spans="3:11" s="53" customFormat="1" ht="24.95" customHeight="1">
      <c r="C115" s="48"/>
      <c r="D115" s="51"/>
      <c r="E115" s="48"/>
      <c r="F115" s="48"/>
      <c r="G115" s="48"/>
      <c r="H115" s="48"/>
      <c r="I115" s="48"/>
      <c r="J115" s="48"/>
      <c r="K115" s="48"/>
    </row>
    <row r="116" spans="3:11" s="53" customFormat="1" ht="24.95" customHeight="1">
      <c r="C116" s="48"/>
      <c r="D116" s="51"/>
      <c r="E116" s="48"/>
      <c r="F116" s="48"/>
      <c r="G116" s="48"/>
      <c r="H116" s="48"/>
      <c r="I116" s="48"/>
      <c r="J116" s="48"/>
      <c r="K116" s="48"/>
    </row>
    <row r="117" spans="3:11" s="53" customFormat="1" ht="24.95" customHeight="1">
      <c r="C117" s="48"/>
      <c r="D117" s="51"/>
      <c r="E117" s="48"/>
      <c r="F117" s="48"/>
      <c r="G117" s="48"/>
      <c r="H117" s="48"/>
      <c r="I117" s="48"/>
      <c r="J117" s="48"/>
      <c r="K117" s="48"/>
    </row>
    <row r="118" spans="3:11" s="53" customFormat="1" ht="24.95" customHeight="1">
      <c r="C118" s="48"/>
      <c r="D118" s="51"/>
      <c r="E118" s="48"/>
      <c r="F118" s="48"/>
      <c r="G118" s="48"/>
      <c r="H118" s="48"/>
      <c r="I118" s="48"/>
      <c r="J118" s="48"/>
      <c r="K118" s="48"/>
    </row>
    <row r="119" spans="3:11" s="53" customFormat="1" ht="24.95" customHeight="1">
      <c r="C119" s="48"/>
      <c r="D119" s="51"/>
      <c r="E119" s="48"/>
      <c r="F119" s="48"/>
      <c r="G119" s="48"/>
      <c r="H119" s="48"/>
      <c r="I119" s="48"/>
      <c r="J119" s="48"/>
      <c r="K119" s="48"/>
    </row>
    <row r="120" spans="3:11" s="53" customFormat="1" ht="24.95" customHeight="1">
      <c r="C120" s="48"/>
      <c r="D120" s="51"/>
      <c r="E120" s="48"/>
      <c r="F120" s="48"/>
      <c r="G120" s="48"/>
      <c r="H120" s="48"/>
      <c r="I120" s="48"/>
      <c r="J120" s="48"/>
      <c r="K120" s="48"/>
    </row>
    <row r="121" spans="3:11" s="53" customFormat="1" ht="24.95" customHeight="1">
      <c r="C121" s="48"/>
      <c r="D121" s="51"/>
      <c r="E121" s="48"/>
      <c r="F121" s="48"/>
      <c r="G121" s="48"/>
      <c r="H121" s="48"/>
      <c r="I121" s="48"/>
      <c r="J121" s="48"/>
      <c r="K121" s="48"/>
    </row>
    <row r="122" spans="3:11" s="53" customFormat="1" ht="24.95" customHeight="1">
      <c r="C122" s="48"/>
      <c r="D122" s="51"/>
      <c r="E122" s="48"/>
      <c r="F122" s="48"/>
      <c r="G122" s="48"/>
      <c r="H122" s="48"/>
      <c r="I122" s="48"/>
      <c r="J122" s="48"/>
      <c r="K122" s="48"/>
    </row>
    <row r="123" spans="3:11" s="53" customFormat="1" ht="24.95" customHeight="1">
      <c r="C123" s="48"/>
      <c r="D123" s="51"/>
      <c r="E123" s="48"/>
      <c r="F123" s="48"/>
      <c r="G123" s="48"/>
      <c r="H123" s="48"/>
      <c r="I123" s="48"/>
      <c r="J123" s="48"/>
      <c r="K123" s="48"/>
    </row>
    <row r="124" spans="3:11" s="53" customFormat="1" ht="24.95" customHeight="1">
      <c r="C124" s="48"/>
      <c r="D124" s="51"/>
      <c r="E124" s="48"/>
      <c r="F124" s="48"/>
      <c r="G124" s="48"/>
      <c r="H124" s="48"/>
      <c r="I124" s="48"/>
      <c r="J124" s="48"/>
      <c r="K124" s="48"/>
    </row>
    <row r="125" spans="3:11" s="53" customFormat="1" ht="24.95" customHeight="1">
      <c r="C125" s="48"/>
      <c r="D125" s="51"/>
      <c r="E125" s="48"/>
      <c r="F125" s="48"/>
      <c r="G125" s="48"/>
      <c r="H125" s="48"/>
      <c r="I125" s="48"/>
      <c r="J125" s="48"/>
      <c r="K125" s="48"/>
    </row>
    <row r="126" spans="3:11" s="53" customFormat="1" ht="24.95" customHeight="1">
      <c r="C126" s="48"/>
      <c r="D126" s="51"/>
      <c r="E126" s="48"/>
      <c r="F126" s="48"/>
      <c r="G126" s="48"/>
      <c r="H126" s="48"/>
      <c r="I126" s="48"/>
      <c r="J126" s="48"/>
      <c r="K126" s="48"/>
    </row>
    <row r="127" spans="3:11" s="53" customFormat="1" ht="24.95" customHeight="1">
      <c r="C127" s="48"/>
      <c r="D127" s="51"/>
      <c r="E127" s="48"/>
      <c r="F127" s="48"/>
      <c r="G127" s="48"/>
      <c r="H127" s="48"/>
      <c r="I127" s="48"/>
      <c r="J127" s="48"/>
      <c r="K127" s="48"/>
    </row>
    <row r="128" spans="3:11" s="53" customFormat="1" ht="24.95" customHeight="1">
      <c r="C128" s="48"/>
      <c r="D128" s="51"/>
      <c r="E128" s="48"/>
      <c r="F128" s="48"/>
      <c r="G128" s="48"/>
      <c r="H128" s="48"/>
      <c r="I128" s="48"/>
      <c r="J128" s="48"/>
      <c r="K128" s="48"/>
    </row>
    <row r="129" spans="3:11" s="53" customFormat="1" ht="24.95" customHeight="1">
      <c r="C129" s="48"/>
      <c r="D129" s="51"/>
      <c r="E129" s="48"/>
      <c r="F129" s="48"/>
      <c r="G129" s="48"/>
      <c r="H129" s="48"/>
      <c r="I129" s="48"/>
      <c r="J129" s="48"/>
      <c r="K129" s="48"/>
    </row>
    <row r="130" spans="3:11" s="53" customFormat="1" ht="24.95" customHeight="1">
      <c r="C130" s="48"/>
      <c r="D130" s="51"/>
      <c r="E130" s="48"/>
      <c r="F130" s="48"/>
      <c r="G130" s="48"/>
      <c r="H130" s="48"/>
      <c r="I130" s="48"/>
      <c r="J130" s="48"/>
      <c r="K130" s="48"/>
    </row>
    <row r="131" spans="3:11" s="53" customFormat="1" ht="24.95" customHeight="1">
      <c r="C131" s="48"/>
      <c r="D131" s="51"/>
      <c r="E131" s="48"/>
      <c r="F131" s="48"/>
      <c r="G131" s="48"/>
      <c r="H131" s="48"/>
      <c r="I131" s="48"/>
      <c r="J131" s="48"/>
      <c r="K131" s="48"/>
    </row>
    <row r="132" spans="3:11" s="53" customFormat="1" ht="24.95" customHeight="1">
      <c r="C132" s="48"/>
      <c r="D132" s="51"/>
      <c r="E132" s="48"/>
      <c r="F132" s="48"/>
      <c r="G132" s="48"/>
      <c r="H132" s="48"/>
      <c r="I132" s="48"/>
      <c r="J132" s="48"/>
      <c r="K132" s="48"/>
    </row>
    <row r="133" spans="3:11" s="53" customFormat="1" ht="24.95" customHeight="1">
      <c r="C133" s="48"/>
      <c r="D133" s="51"/>
      <c r="E133" s="48"/>
      <c r="F133" s="48"/>
      <c r="G133" s="48"/>
      <c r="H133" s="48"/>
      <c r="I133" s="48"/>
      <c r="J133" s="48"/>
      <c r="K133" s="48"/>
    </row>
    <row r="134" spans="3:11" s="53" customFormat="1" ht="24.95" customHeight="1">
      <c r="C134" s="48"/>
      <c r="D134" s="51"/>
      <c r="E134" s="48"/>
      <c r="F134" s="48"/>
      <c r="G134" s="48"/>
      <c r="H134" s="48"/>
      <c r="I134" s="48"/>
      <c r="J134" s="48"/>
      <c r="K134" s="48"/>
    </row>
    <row r="135" spans="3:11" s="53" customFormat="1" ht="24.95" customHeight="1">
      <c r="C135" s="48"/>
      <c r="D135" s="51"/>
      <c r="E135" s="48"/>
      <c r="F135" s="48"/>
      <c r="G135" s="48"/>
      <c r="H135" s="48"/>
      <c r="I135" s="48"/>
      <c r="J135" s="48"/>
      <c r="K135" s="48"/>
    </row>
    <row r="136" spans="3:11" s="53" customFormat="1" ht="24.95" customHeight="1">
      <c r="C136" s="48"/>
      <c r="D136" s="51"/>
      <c r="E136" s="48"/>
      <c r="F136" s="48"/>
      <c r="G136" s="48"/>
      <c r="H136" s="48"/>
      <c r="I136" s="48"/>
      <c r="J136" s="48"/>
      <c r="K136" s="48"/>
    </row>
    <row r="137" spans="3:11" s="53" customFormat="1" ht="24.95" customHeight="1">
      <c r="C137" s="48"/>
      <c r="D137" s="51"/>
      <c r="E137" s="48"/>
      <c r="F137" s="48"/>
      <c r="G137" s="48"/>
      <c r="H137" s="48"/>
      <c r="I137" s="48"/>
      <c r="J137" s="48"/>
      <c r="K137" s="48"/>
    </row>
    <row r="138" spans="3:11" s="53" customFormat="1" ht="24.95" customHeight="1">
      <c r="C138" s="48"/>
      <c r="D138" s="51"/>
      <c r="E138" s="48"/>
      <c r="F138" s="48"/>
      <c r="G138" s="48"/>
      <c r="H138" s="48"/>
      <c r="I138" s="48"/>
      <c r="J138" s="48"/>
      <c r="K138" s="48"/>
    </row>
    <row r="139" spans="3:11" s="53" customFormat="1" ht="24.95" customHeight="1">
      <c r="C139" s="48"/>
      <c r="D139" s="51"/>
      <c r="E139" s="48"/>
      <c r="F139" s="48"/>
      <c r="G139" s="48"/>
      <c r="H139" s="48"/>
      <c r="I139" s="48"/>
      <c r="J139" s="48"/>
      <c r="K139" s="48"/>
    </row>
    <row r="140" spans="3:11" s="53" customFormat="1" ht="24.95" customHeight="1">
      <c r="C140" s="48"/>
      <c r="D140" s="51"/>
      <c r="E140" s="48"/>
      <c r="F140" s="48"/>
      <c r="G140" s="48"/>
      <c r="H140" s="48"/>
      <c r="I140" s="48"/>
      <c r="J140" s="48"/>
      <c r="K140" s="48"/>
    </row>
    <row r="141" spans="3:11" s="53" customFormat="1" ht="24.95" customHeight="1">
      <c r="C141" s="48"/>
      <c r="D141" s="51"/>
      <c r="E141" s="48"/>
      <c r="F141" s="48"/>
      <c r="G141" s="48"/>
      <c r="H141" s="48"/>
      <c r="I141" s="48"/>
      <c r="J141" s="48"/>
      <c r="K141" s="48"/>
    </row>
    <row r="142" spans="3:11" s="53" customFormat="1" ht="24.95" customHeight="1">
      <c r="C142" s="48"/>
      <c r="D142" s="51"/>
      <c r="E142" s="48"/>
      <c r="F142" s="48"/>
      <c r="G142" s="48"/>
      <c r="H142" s="48"/>
      <c r="I142" s="48"/>
      <c r="J142" s="48"/>
      <c r="K142" s="48"/>
    </row>
    <row r="143" spans="3:11" s="53" customFormat="1" ht="24.95" customHeight="1">
      <c r="C143" s="48"/>
      <c r="D143" s="51"/>
      <c r="E143" s="48"/>
      <c r="F143" s="48"/>
      <c r="G143" s="48"/>
      <c r="H143" s="48"/>
      <c r="I143" s="48"/>
      <c r="J143" s="48"/>
      <c r="K143" s="48"/>
    </row>
    <row r="144" spans="3:11" s="53" customFormat="1" ht="24.95" customHeight="1">
      <c r="C144" s="48"/>
      <c r="D144" s="51"/>
      <c r="E144" s="48"/>
      <c r="F144" s="48"/>
      <c r="G144" s="48"/>
      <c r="H144" s="48"/>
      <c r="I144" s="48"/>
      <c r="J144" s="48"/>
      <c r="K144" s="48"/>
    </row>
    <row r="145" spans="3:11" s="53" customFormat="1" ht="24.95" customHeight="1">
      <c r="C145" s="48"/>
      <c r="D145" s="51"/>
      <c r="E145" s="48"/>
      <c r="F145" s="48"/>
      <c r="G145" s="48"/>
      <c r="H145" s="48"/>
      <c r="I145" s="48"/>
      <c r="J145" s="48"/>
      <c r="K145" s="48"/>
    </row>
    <row r="146" spans="3:11" s="53" customFormat="1" ht="24.95" customHeight="1">
      <c r="C146" s="48"/>
      <c r="D146" s="51"/>
      <c r="E146" s="48"/>
      <c r="F146" s="48"/>
      <c r="G146" s="48"/>
      <c r="H146" s="48"/>
      <c r="I146" s="48"/>
      <c r="J146" s="48"/>
      <c r="K146" s="48"/>
    </row>
    <row r="147" spans="3:11" s="53" customFormat="1" ht="24.95" customHeight="1">
      <c r="C147" s="48"/>
      <c r="D147" s="51"/>
      <c r="E147" s="48"/>
      <c r="F147" s="48"/>
      <c r="G147" s="48"/>
      <c r="H147" s="48"/>
      <c r="I147" s="48"/>
      <c r="J147" s="48"/>
      <c r="K147" s="48"/>
    </row>
    <row r="148" spans="3:11" s="53" customFormat="1" ht="24.95" customHeight="1">
      <c r="C148" s="48"/>
      <c r="D148" s="51"/>
      <c r="E148" s="48"/>
      <c r="F148" s="48"/>
      <c r="G148" s="48"/>
      <c r="H148" s="48"/>
      <c r="I148" s="48"/>
      <c r="J148" s="48"/>
      <c r="K148" s="48"/>
    </row>
    <row r="149" spans="3:11" s="53" customFormat="1" ht="24.95" customHeight="1">
      <c r="C149" s="48"/>
      <c r="D149" s="51"/>
      <c r="E149" s="48"/>
      <c r="F149" s="48"/>
      <c r="G149" s="48"/>
      <c r="H149" s="48"/>
      <c r="I149" s="48"/>
      <c r="J149" s="48"/>
      <c r="K149" s="48"/>
    </row>
    <row r="150" spans="3:11" s="53" customFormat="1" ht="24.95" customHeight="1">
      <c r="C150" s="48"/>
      <c r="D150" s="51"/>
      <c r="E150" s="48"/>
      <c r="F150" s="48"/>
      <c r="G150" s="48"/>
      <c r="H150" s="48"/>
      <c r="I150" s="48"/>
      <c r="J150" s="48"/>
      <c r="K150" s="48"/>
    </row>
    <row r="151" spans="3:11" s="53" customFormat="1" ht="24.95" customHeight="1">
      <c r="C151" s="48"/>
      <c r="D151" s="51"/>
      <c r="E151" s="48"/>
      <c r="F151" s="48"/>
      <c r="G151" s="48"/>
      <c r="H151" s="48"/>
      <c r="I151" s="48"/>
      <c r="J151" s="48"/>
      <c r="K151" s="48"/>
    </row>
    <row r="152" spans="3:11" s="53" customFormat="1" ht="24.95" customHeight="1">
      <c r="C152" s="48"/>
      <c r="D152" s="51"/>
      <c r="E152" s="48"/>
      <c r="F152" s="48"/>
      <c r="G152" s="48"/>
      <c r="H152" s="48"/>
      <c r="I152" s="48"/>
      <c r="J152" s="48"/>
      <c r="K152" s="48"/>
    </row>
    <row r="153" spans="3:11" s="53" customFormat="1" ht="24.95" customHeight="1">
      <c r="C153" s="48"/>
      <c r="D153" s="51"/>
      <c r="E153" s="48"/>
      <c r="F153" s="48"/>
      <c r="G153" s="48"/>
      <c r="H153" s="48"/>
      <c r="I153" s="48"/>
      <c r="J153" s="48"/>
      <c r="K153" s="48"/>
    </row>
    <row r="154" spans="3:11" s="53" customFormat="1" ht="24.95" customHeight="1">
      <c r="C154" s="48"/>
      <c r="D154" s="51"/>
      <c r="E154" s="48"/>
      <c r="F154" s="48"/>
      <c r="G154" s="48"/>
      <c r="H154" s="48"/>
      <c r="I154" s="48"/>
      <c r="J154" s="48"/>
      <c r="K154" s="48"/>
    </row>
    <row r="155" spans="3:11" s="53" customFormat="1" ht="24.95" customHeight="1">
      <c r="C155" s="48"/>
      <c r="D155" s="51"/>
      <c r="E155" s="48"/>
      <c r="F155" s="48"/>
      <c r="G155" s="48"/>
      <c r="H155" s="48"/>
      <c r="I155" s="48"/>
      <c r="J155" s="48"/>
      <c r="K155" s="48"/>
    </row>
    <row r="156" spans="3:11" s="53" customFormat="1" ht="24.95" customHeight="1">
      <c r="C156" s="48"/>
      <c r="D156" s="51"/>
      <c r="E156" s="48"/>
      <c r="F156" s="48"/>
      <c r="G156" s="48"/>
      <c r="H156" s="48"/>
      <c r="I156" s="48"/>
      <c r="J156" s="48"/>
      <c r="K156" s="48"/>
    </row>
    <row r="157" spans="3:11" s="53" customFormat="1" ht="24.95" customHeight="1">
      <c r="C157" s="48"/>
      <c r="D157" s="51"/>
      <c r="E157" s="48"/>
      <c r="F157" s="48"/>
      <c r="G157" s="48"/>
      <c r="H157" s="48"/>
      <c r="I157" s="48"/>
      <c r="J157" s="48"/>
      <c r="K157" s="48"/>
    </row>
    <row r="158" spans="3:11" s="53" customFormat="1" ht="24.95" customHeight="1">
      <c r="C158" s="48"/>
      <c r="D158" s="51"/>
      <c r="E158" s="48"/>
      <c r="F158" s="48"/>
      <c r="G158" s="48"/>
      <c r="H158" s="48"/>
      <c r="I158" s="48"/>
      <c r="J158" s="48"/>
      <c r="K158" s="48"/>
    </row>
    <row r="159" spans="3:11" s="53" customFormat="1" ht="24.95" customHeight="1">
      <c r="C159" s="48"/>
      <c r="D159" s="51"/>
      <c r="E159" s="48"/>
      <c r="F159" s="48"/>
      <c r="G159" s="48"/>
      <c r="H159" s="48"/>
      <c r="I159" s="48"/>
      <c r="J159" s="48"/>
      <c r="K159" s="48"/>
    </row>
    <row r="160" spans="3:11" s="53" customFormat="1" ht="24.95" customHeight="1">
      <c r="C160" s="48"/>
      <c r="D160" s="51"/>
      <c r="E160" s="48"/>
      <c r="F160" s="48"/>
      <c r="G160" s="48"/>
      <c r="H160" s="48"/>
      <c r="I160" s="48"/>
      <c r="J160" s="48"/>
      <c r="K160" s="48"/>
    </row>
    <row r="161" spans="3:11" s="53" customFormat="1" ht="24.95" customHeight="1">
      <c r="C161" s="48"/>
      <c r="D161" s="51"/>
      <c r="E161" s="48"/>
      <c r="F161" s="48"/>
      <c r="G161" s="48"/>
      <c r="H161" s="48"/>
      <c r="I161" s="48"/>
      <c r="J161" s="48"/>
      <c r="K161" s="48"/>
    </row>
    <row r="162" spans="3:11" s="53" customFormat="1" ht="24.95" customHeight="1">
      <c r="C162" s="48"/>
      <c r="D162" s="51"/>
      <c r="E162" s="48"/>
      <c r="F162" s="48"/>
      <c r="G162" s="48"/>
      <c r="H162" s="48"/>
      <c r="I162" s="48"/>
      <c r="J162" s="48"/>
      <c r="K162" s="48"/>
    </row>
    <row r="163" spans="3:11" s="53" customFormat="1" ht="24.95" customHeight="1">
      <c r="C163" s="48"/>
      <c r="D163" s="51"/>
      <c r="E163" s="48"/>
      <c r="F163" s="48"/>
      <c r="G163" s="48"/>
      <c r="H163" s="48"/>
      <c r="I163" s="48"/>
      <c r="J163" s="48"/>
      <c r="K163" s="48"/>
    </row>
    <row r="164" spans="3:11" s="53" customFormat="1" ht="24.95" customHeight="1">
      <c r="C164" s="48"/>
      <c r="D164" s="51"/>
      <c r="E164" s="48"/>
      <c r="F164" s="48"/>
      <c r="G164" s="48"/>
      <c r="H164" s="48"/>
      <c r="I164" s="48"/>
      <c r="J164" s="48"/>
      <c r="K164" s="48"/>
    </row>
    <row r="165" spans="3:11" s="53" customFormat="1" ht="24.95" customHeight="1">
      <c r="C165" s="48"/>
      <c r="D165" s="51"/>
      <c r="E165" s="48"/>
      <c r="F165" s="48"/>
      <c r="G165" s="48"/>
      <c r="H165" s="48"/>
      <c r="I165" s="48"/>
      <c r="J165" s="48"/>
      <c r="K165" s="48"/>
    </row>
    <row r="166" spans="3:11" s="53" customFormat="1" ht="24.95" customHeight="1">
      <c r="C166" s="48"/>
      <c r="D166" s="51"/>
      <c r="E166" s="48"/>
      <c r="F166" s="48"/>
      <c r="G166" s="48"/>
      <c r="H166" s="48"/>
      <c r="I166" s="48"/>
      <c r="J166" s="48"/>
      <c r="K166" s="48"/>
    </row>
    <row r="167" spans="3:11" s="53" customFormat="1" ht="24.95" customHeight="1">
      <c r="C167" s="48"/>
      <c r="D167" s="51"/>
      <c r="E167" s="48"/>
      <c r="F167" s="48"/>
      <c r="G167" s="48"/>
      <c r="H167" s="48"/>
      <c r="I167" s="48"/>
      <c r="J167" s="48"/>
      <c r="K167" s="48"/>
    </row>
    <row r="168" spans="3:11" s="53" customFormat="1" ht="24.95" customHeight="1">
      <c r="C168" s="48"/>
      <c r="D168" s="51"/>
      <c r="E168" s="48"/>
      <c r="F168" s="48"/>
      <c r="G168" s="48"/>
      <c r="H168" s="48"/>
      <c r="I168" s="48"/>
      <c r="J168" s="48"/>
      <c r="K168" s="48"/>
    </row>
    <row r="169" spans="3:11" s="53" customFormat="1" ht="24.95" customHeight="1">
      <c r="C169" s="48"/>
      <c r="D169" s="51"/>
      <c r="E169" s="48"/>
      <c r="F169" s="48"/>
      <c r="G169" s="48"/>
      <c r="H169" s="48"/>
      <c r="I169" s="48"/>
      <c r="J169" s="48"/>
      <c r="K169" s="48"/>
    </row>
  </sheetData>
  <sheetProtection password="CC7F" sheet="1" objects="1" scenarios="1"/>
  <mergeCells count="11">
    <mergeCell ref="B9:D9"/>
    <mergeCell ref="A12:E12"/>
    <mergeCell ref="A13:E13"/>
    <mergeCell ref="A16:B16"/>
    <mergeCell ref="A17:B17"/>
    <mergeCell ref="B8:D8"/>
    <mergeCell ref="A1:E1"/>
    <mergeCell ref="A2:E2"/>
    <mergeCell ref="B5:D5"/>
    <mergeCell ref="B6:D6"/>
    <mergeCell ref="B7:D7"/>
  </mergeCells>
  <phoneticPr fontId="4" type="noConversion"/>
  <pageMargins left="0.9055118110236221" right="0.27559055118110237" top="0.74803149606299213" bottom="0.51181102362204722" header="0.51181102362204722" footer="0.23622047244094491"/>
  <pageSetup paperSize="9" firstPageNumber="11" orientation="portrait" useFirstPageNumber="1" horizontalDpi="300" verticalDpi="300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D33"/>
  <sheetViews>
    <sheetView workbookViewId="0">
      <selection activeCell="N22" sqref="N22"/>
    </sheetView>
  </sheetViews>
  <sheetFormatPr defaultColWidth="10" defaultRowHeight="21.95" customHeight="1"/>
  <cols>
    <col min="1" max="1" width="7.75" style="50" customWidth="1"/>
    <col min="2" max="2" width="41.875" style="4" customWidth="1"/>
    <col min="3" max="3" width="15.625" style="51" customWidth="1"/>
    <col min="4" max="4" width="14.5" style="48" customWidth="1"/>
    <col min="5" max="16384" width="10" style="48"/>
  </cols>
  <sheetData>
    <row r="1" spans="1:4" ht="30.75" customHeight="1">
      <c r="A1" s="517" t="s">
        <v>230</v>
      </c>
      <c r="B1" s="517"/>
      <c r="C1" s="517"/>
      <c r="D1" s="517"/>
    </row>
    <row r="2" spans="1:4" s="35" customFormat="1" ht="21.95" customHeight="1">
      <c r="A2" s="490" t="s">
        <v>314</v>
      </c>
      <c r="B2" s="490"/>
      <c r="C2" s="490"/>
      <c r="D2" s="490"/>
    </row>
    <row r="3" spans="1:4" ht="12.75" customHeight="1">
      <c r="A3" s="54"/>
      <c r="B3" s="54"/>
      <c r="C3" s="54"/>
    </row>
    <row r="4" spans="1:4" ht="23.25" customHeight="1" thickBot="1">
      <c r="A4" s="13" t="s">
        <v>52</v>
      </c>
      <c r="B4" s="45"/>
      <c r="D4" s="124" t="s">
        <v>66</v>
      </c>
    </row>
    <row r="5" spans="1:4" s="101" customFormat="1" ht="36" customHeight="1">
      <c r="A5" s="283" t="s">
        <v>106</v>
      </c>
      <c r="B5" s="284" t="s">
        <v>109</v>
      </c>
      <c r="C5" s="285" t="s">
        <v>107</v>
      </c>
      <c r="D5" s="286" t="s">
        <v>110</v>
      </c>
    </row>
    <row r="6" spans="1:4" s="101" customFormat="1" ht="39" customHeight="1">
      <c r="A6" s="277">
        <v>1</v>
      </c>
      <c r="B6" s="244" t="s">
        <v>579</v>
      </c>
      <c r="C6" s="131">
        <v>100000000</v>
      </c>
      <c r="D6" s="278" t="s">
        <v>256</v>
      </c>
    </row>
    <row r="7" spans="1:4" s="101" customFormat="1" ht="39" customHeight="1">
      <c r="A7" s="277">
        <v>2</v>
      </c>
      <c r="B7" s="244" t="s">
        <v>577</v>
      </c>
      <c r="C7" s="131">
        <v>20000000</v>
      </c>
      <c r="D7" s="278" t="s">
        <v>256</v>
      </c>
    </row>
    <row r="8" spans="1:4" s="101" customFormat="1" ht="39" customHeight="1">
      <c r="A8" s="277">
        <v>3</v>
      </c>
      <c r="B8" s="244" t="s">
        <v>578</v>
      </c>
      <c r="C8" s="131">
        <v>20000000</v>
      </c>
      <c r="D8" s="278" t="s">
        <v>256</v>
      </c>
    </row>
    <row r="9" spans="1:4" s="101" customFormat="1" ht="39" customHeight="1">
      <c r="A9" s="277">
        <v>4</v>
      </c>
      <c r="B9" s="243" t="s">
        <v>255</v>
      </c>
      <c r="C9" s="131">
        <v>1410000</v>
      </c>
      <c r="D9" s="278" t="s">
        <v>256</v>
      </c>
    </row>
    <row r="10" spans="1:4" s="101" customFormat="1" ht="39" customHeight="1">
      <c r="A10" s="277">
        <v>5</v>
      </c>
      <c r="B10" s="243" t="s">
        <v>257</v>
      </c>
      <c r="C10" s="131">
        <v>18960000</v>
      </c>
      <c r="D10" s="278" t="s">
        <v>235</v>
      </c>
    </row>
    <row r="11" spans="1:4" s="101" customFormat="1" ht="39" customHeight="1">
      <c r="A11" s="277">
        <v>6</v>
      </c>
      <c r="B11" s="244" t="s">
        <v>672</v>
      </c>
      <c r="C11" s="131">
        <v>11518258</v>
      </c>
      <c r="D11" s="278" t="s">
        <v>258</v>
      </c>
    </row>
    <row r="12" spans="1:4" s="101" customFormat="1" ht="39" customHeight="1">
      <c r="A12" s="277">
        <v>7</v>
      </c>
      <c r="B12" s="243" t="s">
        <v>673</v>
      </c>
      <c r="C12" s="131">
        <v>813760</v>
      </c>
      <c r="D12" s="278" t="s">
        <v>258</v>
      </c>
    </row>
    <row r="13" spans="1:4" s="101" customFormat="1" ht="39" customHeight="1" thickBot="1">
      <c r="A13" s="279"/>
      <c r="B13" s="280" t="s">
        <v>108</v>
      </c>
      <c r="C13" s="281">
        <f>SUM(C6:C12)</f>
        <v>172702018</v>
      </c>
      <c r="D13" s="282"/>
    </row>
    <row r="14" spans="1:4" ht="6.75" customHeight="1">
      <c r="A14" s="55"/>
      <c r="B14" s="26"/>
      <c r="C14" s="56"/>
    </row>
    <row r="15" spans="1:4" ht="18.600000000000001" customHeight="1">
      <c r="A15" s="57"/>
      <c r="B15" s="26"/>
      <c r="C15" s="56"/>
    </row>
    <row r="16" spans="1:4" ht="18.600000000000001" customHeight="1">
      <c r="A16" s="57"/>
      <c r="B16" s="26"/>
      <c r="C16" s="56"/>
    </row>
    <row r="17" spans="1:3" ht="18.600000000000001" customHeight="1">
      <c r="A17" s="57"/>
      <c r="B17" s="26"/>
      <c r="C17" s="56"/>
    </row>
    <row r="18" spans="1:3" ht="18.600000000000001" customHeight="1">
      <c r="A18" s="57"/>
      <c r="B18" s="26"/>
      <c r="C18" s="56"/>
    </row>
    <row r="19" spans="1:3" ht="18.600000000000001" customHeight="1">
      <c r="A19" s="57"/>
      <c r="B19" s="26"/>
      <c r="C19" s="56"/>
    </row>
    <row r="20" spans="1:3" ht="18.600000000000001" customHeight="1">
      <c r="A20" s="57"/>
      <c r="B20" s="26"/>
      <c r="C20" s="56"/>
    </row>
    <row r="21" spans="1:3" ht="18.95" customHeight="1">
      <c r="A21" s="55"/>
      <c r="B21" s="26"/>
      <c r="C21" s="56"/>
    </row>
    <row r="22" spans="1:3" ht="18" customHeight="1">
      <c r="A22" s="55"/>
      <c r="B22" s="26"/>
      <c r="C22" s="56"/>
    </row>
    <row r="23" spans="1:3" ht="18" customHeight="1">
      <c r="A23" s="55"/>
      <c r="B23" s="26"/>
      <c r="C23" s="56"/>
    </row>
    <row r="24" spans="1:3" ht="18" customHeight="1">
      <c r="A24" s="55"/>
      <c r="B24" s="26"/>
      <c r="C24" s="56"/>
    </row>
    <row r="25" spans="1:3" ht="18" customHeight="1"/>
    <row r="26" spans="1:3" ht="18" customHeight="1"/>
    <row r="27" spans="1:3" ht="18" customHeight="1"/>
    <row r="28" spans="1:3" ht="18" customHeight="1"/>
    <row r="29" spans="1:3" ht="18" customHeight="1"/>
    <row r="30" spans="1:3" ht="18" customHeight="1"/>
    <row r="31" spans="1:3" ht="18" customHeight="1"/>
    <row r="32" spans="1:3" ht="18" customHeight="1"/>
    <row r="33" ht="18" customHeight="1"/>
  </sheetData>
  <sheetProtection password="CC7F" sheet="1" objects="1" scenarios="1"/>
  <mergeCells count="2">
    <mergeCell ref="A1:D1"/>
    <mergeCell ref="A2:D2"/>
  </mergeCells>
  <phoneticPr fontId="6" type="noConversion"/>
  <pageMargins left="0.9055118110236221" right="0.23622047244094491" top="0.70866141732283472" bottom="0.59055118110236227" header="0.51181102362204722" footer="0.27559055118110237"/>
  <pageSetup paperSize="9" firstPageNumber="12" orientation="portrait" useFirstPageNumber="1" horizontalDpi="300" verticalDpi="300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78"/>
  <sheetViews>
    <sheetView workbookViewId="0">
      <selection sqref="A1:H2"/>
    </sheetView>
  </sheetViews>
  <sheetFormatPr defaultRowHeight="14.1" customHeight="1"/>
  <cols>
    <col min="1" max="1" width="0.75" style="2" customWidth="1"/>
    <col min="2" max="2" width="1.625" style="5" customWidth="1"/>
    <col min="3" max="3" width="1.625" style="6" customWidth="1"/>
    <col min="4" max="4" width="22.75" style="2" customWidth="1"/>
    <col min="5" max="6" width="13.125" style="2" customWidth="1"/>
    <col min="7" max="8" width="13.125" style="33" customWidth="1"/>
    <col min="9" max="9" width="5.5" style="2" customWidth="1"/>
    <col min="10" max="10" width="9" style="2"/>
    <col min="11" max="11" width="18.875" style="2" customWidth="1"/>
    <col min="12" max="16384" width="9" style="2"/>
  </cols>
  <sheetData>
    <row r="1" spans="1:11" ht="17.100000000000001" customHeight="1">
      <c r="A1" s="489" t="s">
        <v>229</v>
      </c>
      <c r="B1" s="489"/>
      <c r="C1" s="489"/>
      <c r="D1" s="489"/>
      <c r="E1" s="489"/>
      <c r="F1" s="489"/>
      <c r="G1" s="489"/>
      <c r="H1" s="489"/>
    </row>
    <row r="2" spans="1:11" ht="18.75" customHeight="1">
      <c r="A2" s="489"/>
      <c r="B2" s="489"/>
      <c r="C2" s="489"/>
      <c r="D2" s="489"/>
      <c r="E2" s="489"/>
      <c r="F2" s="489"/>
      <c r="G2" s="489"/>
      <c r="H2" s="489"/>
    </row>
    <row r="3" spans="1:11" ht="17.25" customHeight="1">
      <c r="A3" s="490" t="str">
        <f>기타사업수입!A2</f>
        <v>제17기  2017년  01월  01일부터   2017년 12월 31일까지</v>
      </c>
      <c r="B3" s="490"/>
      <c r="C3" s="490"/>
      <c r="D3" s="490"/>
      <c r="E3" s="490"/>
      <c r="F3" s="490"/>
      <c r="G3" s="490"/>
      <c r="H3" s="490"/>
    </row>
    <row r="4" spans="1:11" ht="17.25" customHeight="1">
      <c r="A4" s="490" t="s">
        <v>684</v>
      </c>
      <c r="B4" s="490"/>
      <c r="C4" s="490"/>
      <c r="D4" s="490"/>
      <c r="E4" s="490"/>
      <c r="F4" s="490"/>
      <c r="G4" s="490"/>
      <c r="H4" s="490"/>
    </row>
    <row r="5" spans="1:11" ht="9" customHeight="1">
      <c r="A5" s="17"/>
      <c r="B5" s="17"/>
      <c r="C5" s="17"/>
      <c r="D5" s="17"/>
      <c r="E5" s="17"/>
      <c r="F5" s="17"/>
      <c r="G5" s="17"/>
      <c r="H5" s="17"/>
    </row>
    <row r="6" spans="1:11" ht="21" customHeight="1" thickBot="1">
      <c r="A6" s="541" t="s">
        <v>8</v>
      </c>
      <c r="B6" s="541"/>
      <c r="C6" s="541"/>
      <c r="D6" s="541"/>
      <c r="E6" s="32"/>
      <c r="F6" s="32"/>
      <c r="H6" s="34" t="s">
        <v>9</v>
      </c>
    </row>
    <row r="7" spans="1:11" s="10" customFormat="1" ht="17.25" customHeight="1">
      <c r="A7" s="548" t="s">
        <v>210</v>
      </c>
      <c r="B7" s="549"/>
      <c r="C7" s="549"/>
      <c r="D7" s="550"/>
      <c r="E7" s="545" t="s">
        <v>316</v>
      </c>
      <c r="F7" s="546"/>
      <c r="G7" s="539" t="s">
        <v>315</v>
      </c>
      <c r="H7" s="540"/>
    </row>
    <row r="8" spans="1:11" s="10" customFormat="1" ht="17.25" customHeight="1">
      <c r="A8" s="551" t="s">
        <v>209</v>
      </c>
      <c r="B8" s="552"/>
      <c r="C8" s="552"/>
      <c r="D8" s="553"/>
      <c r="E8" s="543">
        <v>43137</v>
      </c>
      <c r="F8" s="547"/>
      <c r="G8" s="543">
        <v>42790</v>
      </c>
      <c r="H8" s="544"/>
    </row>
    <row r="9" spans="1:11" s="10" customFormat="1" ht="24.75" customHeight="1">
      <c r="A9" s="113"/>
      <c r="B9" s="542"/>
      <c r="C9" s="542"/>
      <c r="D9" s="542"/>
      <c r="E9" s="59"/>
      <c r="F9" s="60"/>
      <c r="G9" s="61"/>
      <c r="H9" s="114"/>
    </row>
    <row r="10" spans="1:11" s="11" customFormat="1" ht="23.25" customHeight="1">
      <c r="A10" s="77"/>
      <c r="B10" s="536" t="s">
        <v>49</v>
      </c>
      <c r="C10" s="536"/>
      <c r="D10" s="536"/>
      <c r="E10" s="194"/>
      <c r="F10" s="195">
        <f>SUM(E11:E13)</f>
        <v>1340108784.1935344</v>
      </c>
      <c r="G10" s="194"/>
      <c r="H10" s="196">
        <v>1414147382</v>
      </c>
    </row>
    <row r="11" spans="1:11" s="11" customFormat="1" ht="23.25" customHeight="1">
      <c r="A11" s="77"/>
      <c r="B11" s="125"/>
      <c r="C11" s="537" t="s">
        <v>50</v>
      </c>
      <c r="D11" s="538"/>
      <c r="E11" s="62">
        <f>H18</f>
        <v>1414147382</v>
      </c>
      <c r="F11" s="195"/>
      <c r="G11" s="62">
        <v>1509513409</v>
      </c>
      <c r="H11" s="196"/>
      <c r="K11" s="12"/>
    </row>
    <row r="12" spans="1:11" s="11" customFormat="1" ht="23.25" customHeight="1">
      <c r="A12" s="77"/>
      <c r="B12" s="125"/>
      <c r="C12" s="537" t="s">
        <v>200</v>
      </c>
      <c r="D12" s="538"/>
      <c r="E12" s="197"/>
      <c r="F12" s="195"/>
      <c r="G12" s="197"/>
      <c r="H12" s="196"/>
      <c r="K12" s="15"/>
    </row>
    <row r="13" spans="1:11" s="11" customFormat="1" ht="23.25" customHeight="1">
      <c r="A13" s="77"/>
      <c r="B13" s="125"/>
      <c r="C13" s="532" t="s">
        <v>127</v>
      </c>
      <c r="D13" s="533"/>
      <c r="E13" s="374">
        <f>손익계산서!D56</f>
        <v>-74038597.806465745</v>
      </c>
      <c r="F13" s="195"/>
      <c r="G13" s="199">
        <v>-95366027</v>
      </c>
      <c r="H13" s="196"/>
      <c r="K13" s="15"/>
    </row>
    <row r="14" spans="1:11" s="11" customFormat="1" ht="23.25" customHeight="1">
      <c r="A14" s="77"/>
      <c r="B14" s="125"/>
      <c r="C14" s="125"/>
      <c r="D14" s="125"/>
      <c r="E14" s="194"/>
      <c r="F14" s="195"/>
      <c r="G14" s="194"/>
      <c r="H14" s="196"/>
      <c r="K14" s="12"/>
    </row>
    <row r="15" spans="1:11" s="13" customFormat="1" ht="23.25" customHeight="1">
      <c r="A15" s="80"/>
      <c r="B15" s="536" t="s">
        <v>129</v>
      </c>
      <c r="C15" s="536"/>
      <c r="D15" s="536"/>
      <c r="E15" s="194"/>
      <c r="F15" s="195">
        <f>E16</f>
        <v>0</v>
      </c>
      <c r="G15" s="194"/>
      <c r="H15" s="196">
        <v>0</v>
      </c>
    </row>
    <row r="16" spans="1:11" s="13" customFormat="1" ht="23.25" customHeight="1">
      <c r="A16" s="80"/>
      <c r="B16" s="126"/>
      <c r="C16" s="537" t="s">
        <v>198</v>
      </c>
      <c r="D16" s="538"/>
      <c r="E16" s="199"/>
      <c r="F16" s="195"/>
      <c r="G16" s="198"/>
      <c r="H16" s="196"/>
      <c r="K16" s="14"/>
    </row>
    <row r="17" spans="1:11" s="13" customFormat="1" ht="23.25" customHeight="1">
      <c r="A17" s="80"/>
      <c r="B17" s="126"/>
      <c r="C17" s="534"/>
      <c r="D17" s="535"/>
      <c r="E17" s="62"/>
      <c r="F17" s="195"/>
      <c r="G17" s="62"/>
      <c r="H17" s="196"/>
      <c r="K17" s="14"/>
    </row>
    <row r="18" spans="1:11" s="11" customFormat="1" ht="27.75" customHeight="1">
      <c r="A18" s="77"/>
      <c r="B18" s="536" t="s">
        <v>128</v>
      </c>
      <c r="C18" s="536"/>
      <c r="D18" s="536"/>
      <c r="E18" s="194"/>
      <c r="F18" s="195">
        <f>재무상태표!F46</f>
        <v>1340108784</v>
      </c>
      <c r="G18" s="194"/>
      <c r="H18" s="196">
        <v>1414147382</v>
      </c>
      <c r="K18" s="15"/>
    </row>
    <row r="19" spans="1:11" s="13" customFormat="1" ht="9.9499999999999993" customHeight="1" thickBot="1">
      <c r="A19" s="87"/>
      <c r="B19" s="474"/>
      <c r="C19" s="474"/>
      <c r="D19" s="474"/>
      <c r="E19" s="115"/>
      <c r="F19" s="193"/>
      <c r="G19" s="192"/>
      <c r="H19" s="116"/>
    </row>
    <row r="20" spans="1:11" s="13" customFormat="1" ht="14.1" customHeight="1">
      <c r="A20" s="16"/>
      <c r="B20" s="17"/>
      <c r="C20" s="16"/>
      <c r="D20" s="16"/>
      <c r="E20" s="16"/>
      <c r="F20" s="16"/>
      <c r="G20" s="14"/>
      <c r="H20" s="14"/>
    </row>
    <row r="21" spans="1:11" s="91" customFormat="1" ht="14.1" customHeight="1">
      <c r="A21" s="88"/>
      <c r="B21" s="89"/>
      <c r="C21" s="88"/>
      <c r="D21" s="88"/>
      <c r="E21" s="88"/>
      <c r="F21" s="237"/>
      <c r="G21" s="205"/>
      <c r="H21" s="205"/>
    </row>
    <row r="22" spans="1:11" s="91" customFormat="1" ht="14.1" customHeight="1">
      <c r="A22" s="88"/>
      <c r="B22" s="89"/>
      <c r="C22" s="88"/>
      <c r="D22" s="88"/>
      <c r="E22" s="88"/>
      <c r="F22" s="237"/>
      <c r="G22" s="205"/>
      <c r="H22" s="205"/>
    </row>
    <row r="23" spans="1:11" s="91" customFormat="1" ht="14.1" customHeight="1">
      <c r="A23" s="88"/>
      <c r="B23" s="89"/>
      <c r="C23" s="88"/>
      <c r="D23" s="88"/>
      <c r="E23" s="88"/>
      <c r="F23" s="237"/>
      <c r="G23" s="205"/>
      <c r="H23" s="205"/>
    </row>
    <row r="24" spans="1:11" s="91" customFormat="1" ht="14.1" customHeight="1">
      <c r="A24" s="88"/>
      <c r="B24" s="89"/>
      <c r="C24" s="88"/>
      <c r="D24" s="88"/>
      <c r="E24" s="88"/>
      <c r="F24" s="88"/>
      <c r="G24" s="205"/>
      <c r="H24" s="205"/>
    </row>
    <row r="25" spans="1:11" s="91" customFormat="1" ht="14.1" customHeight="1">
      <c r="A25" s="88"/>
      <c r="B25" s="89"/>
      <c r="C25" s="88"/>
      <c r="D25" s="88"/>
      <c r="E25" s="88"/>
      <c r="F25" s="88"/>
      <c r="G25" s="205"/>
      <c r="H25" s="205"/>
    </row>
    <row r="26" spans="1:11" s="13" customFormat="1" ht="14.1" customHeight="1">
      <c r="A26" s="16"/>
      <c r="B26" s="17"/>
      <c r="C26" s="16"/>
      <c r="D26" s="16"/>
      <c r="E26" s="16"/>
      <c r="F26" s="16"/>
      <c r="G26" s="14"/>
      <c r="H26" s="14"/>
    </row>
    <row r="27" spans="1:11" s="13" customFormat="1" ht="14.1" customHeight="1">
      <c r="A27" s="16"/>
      <c r="B27" s="17"/>
      <c r="C27" s="16"/>
      <c r="D27" s="16"/>
      <c r="E27" s="16"/>
      <c r="F27" s="16"/>
      <c r="G27" s="14"/>
      <c r="H27" s="14"/>
    </row>
    <row r="28" spans="1:11" s="13" customFormat="1" ht="14.1" customHeight="1">
      <c r="A28" s="16"/>
      <c r="B28" s="17"/>
      <c r="C28" s="16"/>
      <c r="D28" s="16"/>
      <c r="E28" s="16"/>
      <c r="F28" s="16"/>
      <c r="G28" s="14"/>
      <c r="H28" s="14"/>
    </row>
    <row r="29" spans="1:11" s="13" customFormat="1" ht="14.1" customHeight="1">
      <c r="A29" s="16"/>
      <c r="B29" s="17"/>
      <c r="C29" s="16"/>
      <c r="D29" s="16"/>
      <c r="E29" s="16"/>
      <c r="F29" s="16"/>
      <c r="G29" s="14"/>
      <c r="H29" s="14"/>
    </row>
    <row r="30" spans="1:11" s="13" customFormat="1" ht="14.1" customHeight="1">
      <c r="A30" s="16"/>
      <c r="B30" s="17"/>
      <c r="C30" s="16"/>
      <c r="D30" s="16"/>
      <c r="E30" s="16"/>
      <c r="F30" s="16"/>
      <c r="G30" s="14"/>
      <c r="H30" s="14"/>
    </row>
    <row r="31" spans="1:11" s="13" customFormat="1" ht="14.1" customHeight="1">
      <c r="A31" s="16"/>
      <c r="B31" s="17"/>
      <c r="C31" s="16"/>
      <c r="D31" s="16"/>
      <c r="E31" s="16"/>
      <c r="F31" s="16"/>
      <c r="G31" s="14"/>
      <c r="H31" s="14"/>
    </row>
    <row r="32" spans="1:11" s="13" customFormat="1" ht="14.1" customHeight="1">
      <c r="A32" s="16"/>
      <c r="B32" s="17"/>
      <c r="C32" s="16"/>
      <c r="D32" s="16"/>
      <c r="E32" s="16"/>
      <c r="F32" s="16"/>
      <c r="G32" s="14"/>
      <c r="H32" s="14"/>
    </row>
    <row r="33" spans="1:8" s="13" customFormat="1" ht="14.1" customHeight="1">
      <c r="A33" s="16"/>
      <c r="B33" s="17"/>
      <c r="C33" s="16"/>
      <c r="D33" s="16"/>
      <c r="E33" s="16"/>
      <c r="F33" s="16"/>
      <c r="G33" s="14"/>
      <c r="H33" s="14"/>
    </row>
    <row r="34" spans="1:8" s="13" customFormat="1" ht="14.1" customHeight="1">
      <c r="A34" s="16"/>
      <c r="B34" s="17"/>
      <c r="C34" s="16"/>
      <c r="D34" s="16"/>
      <c r="E34" s="16"/>
      <c r="F34" s="16"/>
      <c r="G34" s="14"/>
      <c r="H34" s="14"/>
    </row>
    <row r="35" spans="1:8" s="13" customFormat="1" ht="14.1" customHeight="1">
      <c r="A35" s="16"/>
      <c r="B35" s="17"/>
      <c r="C35" s="16"/>
      <c r="D35" s="16"/>
      <c r="E35" s="16"/>
      <c r="F35" s="16"/>
      <c r="G35" s="14"/>
      <c r="H35" s="14"/>
    </row>
    <row r="36" spans="1:8" s="13" customFormat="1" ht="14.1" customHeight="1">
      <c r="A36" s="16"/>
      <c r="B36" s="17"/>
      <c r="C36" s="16"/>
      <c r="D36" s="16"/>
      <c r="E36" s="16"/>
      <c r="F36" s="16"/>
      <c r="G36" s="14"/>
      <c r="H36" s="14"/>
    </row>
    <row r="37" spans="1:8" s="13" customFormat="1" ht="14.1" customHeight="1">
      <c r="A37" s="16"/>
      <c r="B37" s="17"/>
      <c r="C37" s="16"/>
      <c r="D37" s="16"/>
      <c r="E37" s="16"/>
      <c r="F37" s="16"/>
      <c r="G37" s="14"/>
      <c r="H37" s="14"/>
    </row>
    <row r="38" spans="1:8" s="13" customFormat="1" ht="14.1" customHeight="1">
      <c r="A38" s="16"/>
      <c r="B38" s="17"/>
      <c r="C38" s="16"/>
      <c r="D38" s="16"/>
      <c r="E38" s="16"/>
      <c r="F38" s="16"/>
      <c r="G38" s="14"/>
      <c r="H38" s="14"/>
    </row>
    <row r="39" spans="1:8" s="13" customFormat="1" ht="14.1" customHeight="1">
      <c r="A39" s="16"/>
      <c r="B39" s="17"/>
      <c r="C39" s="16"/>
      <c r="D39" s="16"/>
      <c r="E39" s="16"/>
      <c r="F39" s="16"/>
      <c r="G39" s="14"/>
      <c r="H39" s="14"/>
    </row>
    <row r="40" spans="1:8" s="13" customFormat="1" ht="14.1" customHeight="1">
      <c r="A40" s="16"/>
      <c r="B40" s="17"/>
      <c r="C40" s="16"/>
      <c r="D40" s="16"/>
      <c r="E40" s="16"/>
      <c r="F40" s="16"/>
      <c r="G40" s="14"/>
      <c r="H40" s="14"/>
    </row>
    <row r="41" spans="1:8" s="13" customFormat="1" ht="14.1" customHeight="1">
      <c r="A41" s="16"/>
      <c r="B41" s="17"/>
      <c r="C41" s="16"/>
      <c r="D41" s="16"/>
      <c r="E41" s="16"/>
      <c r="F41" s="16"/>
      <c r="G41" s="14"/>
      <c r="H41" s="14"/>
    </row>
    <row r="42" spans="1:8" s="13" customFormat="1" ht="14.1" customHeight="1">
      <c r="A42" s="16"/>
      <c r="B42" s="17"/>
      <c r="C42" s="16"/>
      <c r="D42" s="16"/>
      <c r="E42" s="16"/>
      <c r="F42" s="16"/>
      <c r="G42" s="14"/>
      <c r="H42" s="14"/>
    </row>
    <row r="43" spans="1:8" s="13" customFormat="1" ht="14.1" customHeight="1">
      <c r="A43" s="16"/>
      <c r="B43" s="17"/>
      <c r="C43" s="16"/>
      <c r="D43" s="16"/>
      <c r="E43" s="16"/>
      <c r="F43" s="16"/>
      <c r="G43" s="14"/>
      <c r="H43" s="14"/>
    </row>
    <row r="44" spans="1:8" s="13" customFormat="1" ht="14.1" customHeight="1">
      <c r="A44" s="16"/>
      <c r="B44" s="17"/>
      <c r="C44" s="16"/>
      <c r="D44" s="16"/>
      <c r="E44" s="16"/>
      <c r="F44" s="16"/>
      <c r="G44" s="14"/>
      <c r="H44" s="14"/>
    </row>
    <row r="45" spans="1:8" s="13" customFormat="1" ht="14.1" customHeight="1">
      <c r="A45" s="16"/>
      <c r="B45" s="17"/>
      <c r="C45" s="16"/>
      <c r="D45" s="16"/>
      <c r="E45" s="16"/>
      <c r="F45" s="16"/>
      <c r="G45" s="14"/>
      <c r="H45" s="14"/>
    </row>
    <row r="46" spans="1:8" s="13" customFormat="1" ht="14.1" customHeight="1">
      <c r="A46" s="16"/>
      <c r="B46" s="17"/>
      <c r="C46" s="16"/>
      <c r="D46" s="16"/>
      <c r="E46" s="16"/>
      <c r="F46" s="16"/>
      <c r="G46" s="14"/>
      <c r="H46" s="14"/>
    </row>
    <row r="47" spans="1:8" s="13" customFormat="1" ht="14.1" customHeight="1">
      <c r="A47" s="16"/>
      <c r="B47" s="17"/>
      <c r="C47" s="16"/>
      <c r="D47" s="16"/>
      <c r="E47" s="16"/>
      <c r="F47" s="16"/>
      <c r="G47" s="14"/>
      <c r="H47" s="14"/>
    </row>
    <row r="48" spans="1:8" s="13" customFormat="1" ht="14.1" customHeight="1">
      <c r="A48" s="16"/>
      <c r="B48" s="17"/>
      <c r="C48" s="16"/>
      <c r="D48" s="16"/>
      <c r="E48" s="16"/>
      <c r="F48" s="16"/>
      <c r="G48" s="14"/>
      <c r="H48" s="14"/>
    </row>
    <row r="49" spans="1:8" s="13" customFormat="1" ht="14.1" customHeight="1">
      <c r="A49" s="16"/>
      <c r="B49" s="17"/>
      <c r="C49" s="16"/>
      <c r="D49" s="16"/>
      <c r="E49" s="16"/>
      <c r="F49" s="16"/>
      <c r="G49" s="14"/>
      <c r="H49" s="14"/>
    </row>
    <row r="50" spans="1:8" s="13" customFormat="1" ht="14.1" customHeight="1">
      <c r="A50" s="16"/>
      <c r="B50" s="17"/>
      <c r="C50" s="16"/>
      <c r="D50" s="16"/>
      <c r="E50" s="16"/>
      <c r="F50" s="16"/>
      <c r="G50" s="14"/>
      <c r="H50" s="14"/>
    </row>
    <row r="51" spans="1:8" s="13" customFormat="1" ht="14.1" customHeight="1">
      <c r="A51" s="16"/>
      <c r="B51" s="17"/>
      <c r="C51" s="16"/>
      <c r="D51" s="16"/>
      <c r="E51" s="16"/>
      <c r="F51" s="16"/>
      <c r="G51" s="14"/>
      <c r="H51" s="14"/>
    </row>
    <row r="52" spans="1:8" s="13" customFormat="1" ht="14.1" customHeight="1">
      <c r="A52" s="16"/>
      <c r="B52" s="17"/>
      <c r="C52" s="16"/>
      <c r="D52" s="16"/>
      <c r="E52" s="16"/>
      <c r="F52" s="16"/>
      <c r="G52" s="14"/>
      <c r="H52" s="14"/>
    </row>
    <row r="53" spans="1:8" s="13" customFormat="1" ht="14.1" customHeight="1">
      <c r="A53" s="16"/>
      <c r="B53" s="17"/>
      <c r="C53" s="16"/>
      <c r="D53" s="16"/>
      <c r="E53" s="16"/>
      <c r="F53" s="16"/>
      <c r="G53" s="14"/>
      <c r="H53" s="14"/>
    </row>
    <row r="54" spans="1:8" s="13" customFormat="1" ht="14.1" customHeight="1">
      <c r="A54" s="16"/>
      <c r="B54" s="17"/>
      <c r="C54" s="16"/>
      <c r="D54" s="16"/>
      <c r="E54" s="16"/>
      <c r="F54" s="16"/>
      <c r="G54" s="14"/>
      <c r="H54" s="14"/>
    </row>
    <row r="55" spans="1:8" s="13" customFormat="1" ht="14.1" customHeight="1">
      <c r="A55" s="16"/>
      <c r="B55" s="17"/>
      <c r="C55" s="16"/>
      <c r="D55" s="16"/>
      <c r="E55" s="16"/>
      <c r="F55" s="16"/>
      <c r="G55" s="14"/>
      <c r="H55" s="14"/>
    </row>
    <row r="56" spans="1:8" s="13" customFormat="1" ht="14.1" customHeight="1">
      <c r="A56" s="16"/>
      <c r="B56" s="17"/>
      <c r="C56" s="16"/>
      <c r="D56" s="16"/>
      <c r="E56" s="16"/>
      <c r="F56" s="16"/>
      <c r="G56" s="14"/>
      <c r="H56" s="14"/>
    </row>
    <row r="57" spans="1:8" s="13" customFormat="1" ht="14.1" customHeight="1">
      <c r="A57" s="16"/>
      <c r="B57" s="17"/>
      <c r="C57" s="16"/>
      <c r="D57" s="16"/>
      <c r="E57" s="16"/>
      <c r="F57" s="16"/>
      <c r="G57" s="14"/>
      <c r="H57" s="14"/>
    </row>
    <row r="58" spans="1:8" s="13" customFormat="1" ht="14.1" customHeight="1">
      <c r="A58" s="16"/>
      <c r="B58" s="17"/>
      <c r="C58" s="16"/>
      <c r="D58" s="16"/>
      <c r="E58" s="16"/>
      <c r="F58" s="16"/>
      <c r="G58" s="14"/>
      <c r="H58" s="14"/>
    </row>
    <row r="59" spans="1:8" s="13" customFormat="1" ht="14.1" customHeight="1">
      <c r="A59" s="16"/>
      <c r="B59" s="17"/>
      <c r="C59" s="16"/>
      <c r="D59" s="16"/>
      <c r="E59" s="16"/>
      <c r="F59" s="16"/>
      <c r="G59" s="14"/>
      <c r="H59" s="14"/>
    </row>
    <row r="60" spans="1:8" s="13" customFormat="1" ht="14.1" customHeight="1">
      <c r="A60" s="16"/>
      <c r="B60" s="17"/>
      <c r="C60" s="16"/>
      <c r="D60" s="16"/>
      <c r="E60" s="16"/>
      <c r="F60" s="16"/>
      <c r="G60" s="14"/>
      <c r="H60" s="14"/>
    </row>
    <row r="61" spans="1:8" s="13" customFormat="1" ht="14.1" customHeight="1">
      <c r="A61" s="16"/>
      <c r="B61" s="17"/>
      <c r="C61" s="16"/>
      <c r="D61" s="16"/>
      <c r="E61" s="16"/>
      <c r="F61" s="16"/>
      <c r="G61" s="14"/>
      <c r="H61" s="14"/>
    </row>
    <row r="62" spans="1:8" s="13" customFormat="1" ht="14.1" customHeight="1">
      <c r="A62" s="16"/>
      <c r="B62" s="17"/>
      <c r="C62" s="16"/>
      <c r="D62" s="16"/>
      <c r="E62" s="16"/>
      <c r="F62" s="16"/>
      <c r="G62" s="14"/>
      <c r="H62" s="14"/>
    </row>
    <row r="63" spans="1:8" s="13" customFormat="1" ht="14.1" customHeight="1">
      <c r="A63" s="16"/>
      <c r="B63" s="17"/>
      <c r="C63" s="16"/>
      <c r="D63" s="16"/>
      <c r="E63" s="16"/>
      <c r="F63" s="16"/>
      <c r="G63" s="14"/>
      <c r="H63" s="14"/>
    </row>
    <row r="64" spans="1:8" s="13" customFormat="1" ht="14.1" customHeight="1">
      <c r="A64" s="16"/>
      <c r="B64" s="17"/>
      <c r="C64" s="16"/>
      <c r="D64" s="16"/>
      <c r="E64" s="16"/>
      <c r="F64" s="16"/>
      <c r="G64" s="14"/>
      <c r="H64" s="14"/>
    </row>
    <row r="65" spans="1:8" s="13" customFormat="1" ht="14.1" customHeight="1">
      <c r="A65" s="16"/>
      <c r="B65" s="17"/>
      <c r="C65" s="16"/>
      <c r="D65" s="16"/>
      <c r="E65" s="16"/>
      <c r="F65" s="16"/>
      <c r="G65" s="14"/>
      <c r="H65" s="14"/>
    </row>
    <row r="66" spans="1:8" s="13" customFormat="1" ht="14.1" customHeight="1">
      <c r="A66" s="16"/>
      <c r="B66" s="17"/>
      <c r="C66" s="16"/>
      <c r="D66" s="16"/>
      <c r="E66" s="16"/>
      <c r="F66" s="16"/>
      <c r="G66" s="14"/>
      <c r="H66" s="14"/>
    </row>
    <row r="67" spans="1:8" s="13" customFormat="1" ht="14.1" customHeight="1">
      <c r="A67" s="16"/>
      <c r="B67" s="17"/>
      <c r="C67" s="16"/>
      <c r="D67" s="16"/>
      <c r="E67" s="16"/>
      <c r="F67" s="16"/>
      <c r="G67" s="14"/>
      <c r="H67" s="14"/>
    </row>
    <row r="68" spans="1:8" s="13" customFormat="1" ht="14.1" customHeight="1">
      <c r="A68" s="16"/>
      <c r="B68" s="17"/>
      <c r="C68" s="16"/>
      <c r="D68" s="16"/>
      <c r="E68" s="16"/>
      <c r="F68" s="16"/>
      <c r="G68" s="14"/>
      <c r="H68" s="14"/>
    </row>
    <row r="69" spans="1:8" s="13" customFormat="1" ht="14.1" customHeight="1">
      <c r="A69" s="16"/>
      <c r="B69" s="17"/>
      <c r="C69" s="16"/>
      <c r="D69" s="16"/>
      <c r="E69" s="16"/>
      <c r="F69" s="16"/>
      <c r="G69" s="14"/>
      <c r="H69" s="14"/>
    </row>
    <row r="70" spans="1:8" s="13" customFormat="1" ht="14.1" customHeight="1">
      <c r="A70" s="16"/>
      <c r="B70" s="17"/>
      <c r="C70" s="16"/>
      <c r="D70" s="16"/>
      <c r="E70" s="16"/>
      <c r="F70" s="16"/>
      <c r="G70" s="14"/>
      <c r="H70" s="14"/>
    </row>
    <row r="71" spans="1:8" s="13" customFormat="1" ht="14.1" customHeight="1">
      <c r="A71" s="16"/>
      <c r="B71" s="17"/>
      <c r="C71" s="16"/>
      <c r="D71" s="16"/>
      <c r="E71" s="16"/>
      <c r="F71" s="16"/>
      <c r="G71" s="14"/>
      <c r="H71" s="14"/>
    </row>
    <row r="72" spans="1:8" s="13" customFormat="1" ht="14.1" customHeight="1">
      <c r="A72" s="16"/>
      <c r="B72" s="17"/>
      <c r="C72" s="16"/>
      <c r="D72" s="16"/>
      <c r="E72" s="16"/>
      <c r="F72" s="16"/>
      <c r="G72" s="14"/>
      <c r="H72" s="14"/>
    </row>
    <row r="73" spans="1:8" s="13" customFormat="1" ht="14.1" customHeight="1">
      <c r="A73" s="16"/>
      <c r="B73" s="17"/>
      <c r="C73" s="16"/>
      <c r="D73" s="16"/>
      <c r="E73" s="16"/>
      <c r="F73" s="16"/>
      <c r="G73" s="14"/>
      <c r="H73" s="14"/>
    </row>
    <row r="74" spans="1:8" s="13" customFormat="1" ht="14.1" customHeight="1">
      <c r="A74" s="16"/>
      <c r="B74" s="17"/>
      <c r="C74" s="16"/>
      <c r="D74" s="16"/>
      <c r="E74" s="16"/>
      <c r="F74" s="16"/>
      <c r="G74" s="14"/>
      <c r="H74" s="14"/>
    </row>
    <row r="75" spans="1:8" s="13" customFormat="1" ht="14.1" customHeight="1">
      <c r="A75" s="16"/>
      <c r="B75" s="17"/>
      <c r="C75" s="16"/>
      <c r="D75" s="16"/>
      <c r="E75" s="16"/>
      <c r="F75" s="16"/>
      <c r="G75" s="14"/>
      <c r="H75" s="14"/>
    </row>
    <row r="76" spans="1:8" s="13" customFormat="1" ht="14.1" customHeight="1">
      <c r="A76" s="16"/>
      <c r="B76" s="17"/>
      <c r="C76" s="16"/>
      <c r="D76" s="16"/>
      <c r="E76" s="16"/>
      <c r="F76" s="16"/>
      <c r="G76" s="14"/>
      <c r="H76" s="14"/>
    </row>
    <row r="77" spans="1:8" s="13" customFormat="1" ht="14.1" customHeight="1">
      <c r="A77" s="16"/>
      <c r="B77" s="17"/>
      <c r="C77" s="16"/>
      <c r="D77" s="16"/>
      <c r="E77" s="16"/>
      <c r="F77" s="16"/>
      <c r="G77" s="14"/>
      <c r="H77" s="14"/>
    </row>
    <row r="78" spans="1:8" s="13" customFormat="1" ht="14.1" customHeight="1">
      <c r="A78" s="16"/>
      <c r="B78" s="17"/>
      <c r="C78" s="16"/>
      <c r="D78" s="16"/>
      <c r="E78" s="16"/>
      <c r="F78" s="16"/>
      <c r="G78" s="14"/>
      <c r="H78" s="14"/>
    </row>
    <row r="79" spans="1:8" s="13" customFormat="1" ht="14.1" customHeight="1">
      <c r="A79" s="16"/>
      <c r="B79" s="17"/>
      <c r="C79" s="16"/>
      <c r="D79" s="16"/>
      <c r="E79" s="16"/>
      <c r="F79" s="16"/>
      <c r="G79" s="14"/>
      <c r="H79" s="14"/>
    </row>
    <row r="80" spans="1:8" s="13" customFormat="1" ht="14.1" customHeight="1">
      <c r="A80" s="16"/>
      <c r="B80" s="17"/>
      <c r="C80" s="16"/>
      <c r="D80" s="16"/>
      <c r="E80" s="16"/>
      <c r="F80" s="16"/>
      <c r="G80" s="14"/>
      <c r="H80" s="14"/>
    </row>
    <row r="81" spans="1:8" s="13" customFormat="1" ht="14.1" customHeight="1">
      <c r="A81" s="16"/>
      <c r="B81" s="17"/>
      <c r="C81" s="16"/>
      <c r="D81" s="16"/>
      <c r="E81" s="16"/>
      <c r="F81" s="16"/>
      <c r="G81" s="14"/>
      <c r="H81" s="14"/>
    </row>
    <row r="82" spans="1:8" s="13" customFormat="1" ht="14.1" customHeight="1">
      <c r="A82" s="16"/>
      <c r="B82" s="17"/>
      <c r="C82" s="16"/>
      <c r="D82" s="16"/>
      <c r="E82" s="16"/>
      <c r="F82" s="16"/>
      <c r="G82" s="14"/>
      <c r="H82" s="14"/>
    </row>
    <row r="83" spans="1:8" s="13" customFormat="1" ht="14.1" customHeight="1">
      <c r="A83" s="16"/>
      <c r="B83" s="17"/>
      <c r="C83" s="16"/>
      <c r="D83" s="16"/>
      <c r="E83" s="16"/>
      <c r="F83" s="16"/>
      <c r="G83" s="14"/>
      <c r="H83" s="14"/>
    </row>
    <row r="84" spans="1:8" s="13" customFormat="1" ht="14.1" customHeight="1">
      <c r="A84" s="16"/>
      <c r="B84" s="17"/>
      <c r="C84" s="16"/>
      <c r="D84" s="16"/>
      <c r="E84" s="16"/>
      <c r="F84" s="16"/>
      <c r="G84" s="14"/>
      <c r="H84" s="14"/>
    </row>
    <row r="85" spans="1:8" s="13" customFormat="1" ht="14.1" customHeight="1">
      <c r="A85" s="16"/>
      <c r="B85" s="17"/>
      <c r="C85" s="16"/>
      <c r="D85" s="16"/>
      <c r="E85" s="16"/>
      <c r="F85" s="16"/>
      <c r="G85" s="14"/>
      <c r="H85" s="14"/>
    </row>
    <row r="86" spans="1:8" s="13" customFormat="1" ht="14.1" customHeight="1">
      <c r="A86" s="16"/>
      <c r="B86" s="17"/>
      <c r="C86" s="16"/>
      <c r="D86" s="16"/>
      <c r="E86" s="16"/>
      <c r="F86" s="16"/>
      <c r="G86" s="14"/>
      <c r="H86" s="14"/>
    </row>
    <row r="87" spans="1:8" s="13" customFormat="1" ht="14.1" customHeight="1">
      <c r="A87" s="16"/>
      <c r="B87" s="17"/>
      <c r="C87" s="16"/>
      <c r="D87" s="16"/>
      <c r="E87" s="16"/>
      <c r="F87" s="16"/>
      <c r="G87" s="14"/>
      <c r="H87" s="14"/>
    </row>
    <row r="88" spans="1:8" s="13" customFormat="1" ht="14.1" customHeight="1">
      <c r="A88" s="16"/>
      <c r="B88" s="17"/>
      <c r="C88" s="16"/>
      <c r="D88" s="16"/>
      <c r="E88" s="16"/>
      <c r="F88" s="16"/>
      <c r="G88" s="14"/>
      <c r="H88" s="14"/>
    </row>
    <row r="89" spans="1:8" s="13" customFormat="1" ht="14.1" customHeight="1">
      <c r="A89" s="16"/>
      <c r="B89" s="17"/>
      <c r="C89" s="16"/>
      <c r="D89" s="16"/>
      <c r="E89" s="16"/>
      <c r="F89" s="16"/>
      <c r="G89" s="14"/>
      <c r="H89" s="14"/>
    </row>
    <row r="90" spans="1:8" s="13" customFormat="1" ht="14.1" customHeight="1">
      <c r="A90" s="16"/>
      <c r="B90" s="17"/>
      <c r="C90" s="16"/>
      <c r="D90" s="16"/>
      <c r="E90" s="16"/>
      <c r="F90" s="16"/>
      <c r="G90" s="14"/>
      <c r="H90" s="14"/>
    </row>
    <row r="91" spans="1:8" s="13" customFormat="1" ht="14.1" customHeight="1">
      <c r="A91" s="16"/>
      <c r="B91" s="17"/>
      <c r="C91" s="16"/>
      <c r="D91" s="16"/>
      <c r="E91" s="16"/>
      <c r="F91" s="16"/>
      <c r="G91" s="14"/>
      <c r="H91" s="14"/>
    </row>
    <row r="92" spans="1:8" s="13" customFormat="1" ht="14.1" customHeight="1">
      <c r="B92" s="17"/>
      <c r="C92" s="16"/>
      <c r="G92" s="14"/>
      <c r="H92" s="14"/>
    </row>
    <row r="93" spans="1:8" s="13" customFormat="1" ht="14.1" customHeight="1">
      <c r="B93" s="17"/>
      <c r="C93" s="16"/>
      <c r="G93" s="14"/>
      <c r="H93" s="14"/>
    </row>
    <row r="94" spans="1:8" s="13" customFormat="1" ht="14.1" customHeight="1">
      <c r="B94" s="17"/>
      <c r="C94" s="16"/>
      <c r="G94" s="14"/>
      <c r="H94" s="14"/>
    </row>
    <row r="95" spans="1:8" s="13" customFormat="1" ht="14.1" customHeight="1">
      <c r="B95" s="17"/>
      <c r="C95" s="16"/>
      <c r="G95" s="14"/>
      <c r="H95" s="14"/>
    </row>
    <row r="96" spans="1:8" s="13" customFormat="1" ht="14.1" customHeight="1">
      <c r="B96" s="17"/>
      <c r="C96" s="16"/>
      <c r="G96" s="14"/>
      <c r="H96" s="14"/>
    </row>
    <row r="97" spans="2:8" s="13" customFormat="1" ht="14.1" customHeight="1">
      <c r="B97" s="17"/>
      <c r="C97" s="16"/>
      <c r="G97" s="14"/>
      <c r="H97" s="14"/>
    </row>
    <row r="98" spans="2:8" s="13" customFormat="1" ht="14.1" customHeight="1">
      <c r="B98" s="17"/>
      <c r="C98" s="16"/>
      <c r="G98" s="14"/>
      <c r="H98" s="14"/>
    </row>
    <row r="99" spans="2:8" s="13" customFormat="1" ht="14.1" customHeight="1">
      <c r="B99" s="17"/>
      <c r="C99" s="16"/>
      <c r="G99" s="14"/>
      <c r="H99" s="14"/>
    </row>
    <row r="100" spans="2:8" s="13" customFormat="1" ht="14.1" customHeight="1">
      <c r="B100" s="17"/>
      <c r="C100" s="16"/>
      <c r="G100" s="14"/>
      <c r="H100" s="14"/>
    </row>
    <row r="101" spans="2:8" s="13" customFormat="1" ht="14.1" customHeight="1">
      <c r="B101" s="17"/>
      <c r="C101" s="16"/>
      <c r="G101" s="14"/>
      <c r="H101" s="14"/>
    </row>
    <row r="102" spans="2:8" s="13" customFormat="1" ht="14.1" customHeight="1">
      <c r="B102" s="17"/>
      <c r="C102" s="16"/>
      <c r="G102" s="14"/>
      <c r="H102" s="14"/>
    </row>
    <row r="103" spans="2:8" s="13" customFormat="1" ht="14.1" customHeight="1">
      <c r="B103" s="17"/>
      <c r="C103" s="16"/>
      <c r="G103" s="14"/>
      <c r="H103" s="14"/>
    </row>
    <row r="104" spans="2:8" s="13" customFormat="1" ht="14.1" customHeight="1">
      <c r="B104" s="17"/>
      <c r="C104" s="16"/>
      <c r="G104" s="14"/>
      <c r="H104" s="14"/>
    </row>
    <row r="105" spans="2:8" s="13" customFormat="1" ht="14.1" customHeight="1">
      <c r="B105" s="17"/>
      <c r="C105" s="16"/>
      <c r="G105" s="14"/>
      <c r="H105" s="14"/>
    </row>
    <row r="106" spans="2:8" s="13" customFormat="1" ht="14.1" customHeight="1">
      <c r="B106" s="17"/>
      <c r="C106" s="16"/>
      <c r="G106" s="14"/>
      <c r="H106" s="14"/>
    </row>
    <row r="107" spans="2:8" s="13" customFormat="1" ht="14.1" customHeight="1">
      <c r="B107" s="17"/>
      <c r="C107" s="16"/>
      <c r="G107" s="14"/>
      <c r="H107" s="14"/>
    </row>
    <row r="108" spans="2:8" s="13" customFormat="1" ht="14.1" customHeight="1">
      <c r="B108" s="17"/>
      <c r="C108" s="16"/>
      <c r="G108" s="14"/>
      <c r="H108" s="14"/>
    </row>
    <row r="109" spans="2:8" s="13" customFormat="1" ht="14.1" customHeight="1">
      <c r="B109" s="17"/>
      <c r="C109" s="16"/>
      <c r="G109" s="14"/>
      <c r="H109" s="14"/>
    </row>
    <row r="110" spans="2:8" s="13" customFormat="1" ht="14.1" customHeight="1">
      <c r="B110" s="17"/>
      <c r="C110" s="16"/>
      <c r="G110" s="14"/>
      <c r="H110" s="14"/>
    </row>
    <row r="111" spans="2:8" s="13" customFormat="1" ht="14.1" customHeight="1">
      <c r="B111" s="17"/>
      <c r="C111" s="16"/>
      <c r="G111" s="14"/>
      <c r="H111" s="14"/>
    </row>
    <row r="112" spans="2:8" s="13" customFormat="1" ht="14.1" customHeight="1">
      <c r="B112" s="17"/>
      <c r="C112" s="16"/>
      <c r="G112" s="14"/>
      <c r="H112" s="14"/>
    </row>
    <row r="113" spans="2:8" s="13" customFormat="1" ht="14.1" customHeight="1">
      <c r="B113" s="17"/>
      <c r="C113" s="16"/>
      <c r="G113" s="14"/>
      <c r="H113" s="14"/>
    </row>
    <row r="114" spans="2:8" s="13" customFormat="1" ht="14.1" customHeight="1">
      <c r="B114" s="17"/>
      <c r="C114" s="16"/>
      <c r="G114" s="14"/>
      <c r="H114" s="14"/>
    </row>
    <row r="115" spans="2:8" s="13" customFormat="1" ht="14.1" customHeight="1">
      <c r="B115" s="17"/>
      <c r="C115" s="16"/>
      <c r="G115" s="14"/>
      <c r="H115" s="14"/>
    </row>
    <row r="116" spans="2:8" s="13" customFormat="1" ht="14.1" customHeight="1">
      <c r="B116" s="17"/>
      <c r="C116" s="16"/>
      <c r="G116" s="14"/>
      <c r="H116" s="14"/>
    </row>
    <row r="117" spans="2:8" s="13" customFormat="1" ht="14.1" customHeight="1">
      <c r="B117" s="17"/>
      <c r="C117" s="16"/>
      <c r="G117" s="14"/>
      <c r="H117" s="14"/>
    </row>
    <row r="118" spans="2:8" s="13" customFormat="1" ht="14.1" customHeight="1">
      <c r="B118" s="17"/>
      <c r="C118" s="16"/>
      <c r="G118" s="14"/>
      <c r="H118" s="14"/>
    </row>
    <row r="119" spans="2:8" s="13" customFormat="1" ht="14.1" customHeight="1">
      <c r="B119" s="17"/>
      <c r="C119" s="16"/>
      <c r="G119" s="14"/>
      <c r="H119" s="14"/>
    </row>
    <row r="120" spans="2:8" s="13" customFormat="1" ht="14.1" customHeight="1">
      <c r="B120" s="17"/>
      <c r="C120" s="16"/>
      <c r="G120" s="14"/>
      <c r="H120" s="14"/>
    </row>
    <row r="121" spans="2:8" s="13" customFormat="1" ht="14.1" customHeight="1">
      <c r="B121" s="17"/>
      <c r="C121" s="16"/>
      <c r="G121" s="14"/>
      <c r="H121" s="14"/>
    </row>
    <row r="122" spans="2:8" s="13" customFormat="1" ht="14.1" customHeight="1">
      <c r="B122" s="17"/>
      <c r="C122" s="16"/>
      <c r="G122" s="14"/>
      <c r="H122" s="14"/>
    </row>
    <row r="123" spans="2:8" s="13" customFormat="1" ht="14.1" customHeight="1">
      <c r="B123" s="17"/>
      <c r="C123" s="16"/>
      <c r="G123" s="14"/>
      <c r="H123" s="14"/>
    </row>
    <row r="124" spans="2:8" s="13" customFormat="1" ht="14.1" customHeight="1">
      <c r="B124" s="17"/>
      <c r="C124" s="16"/>
      <c r="G124" s="14"/>
      <c r="H124" s="14"/>
    </row>
    <row r="125" spans="2:8" s="13" customFormat="1" ht="14.1" customHeight="1">
      <c r="B125" s="17"/>
      <c r="C125" s="16"/>
      <c r="G125" s="14"/>
      <c r="H125" s="14"/>
    </row>
    <row r="126" spans="2:8" s="13" customFormat="1" ht="14.1" customHeight="1">
      <c r="B126" s="17"/>
      <c r="C126" s="16"/>
      <c r="G126" s="14"/>
      <c r="H126" s="14"/>
    </row>
    <row r="127" spans="2:8" s="13" customFormat="1" ht="14.1" customHeight="1">
      <c r="B127" s="17"/>
      <c r="C127" s="16"/>
      <c r="G127" s="14"/>
      <c r="H127" s="14"/>
    </row>
    <row r="128" spans="2:8" s="13" customFormat="1" ht="14.1" customHeight="1">
      <c r="B128" s="17"/>
      <c r="C128" s="16"/>
      <c r="G128" s="14"/>
      <c r="H128" s="14"/>
    </row>
    <row r="129" spans="2:8" s="13" customFormat="1" ht="14.1" customHeight="1">
      <c r="B129" s="17"/>
      <c r="C129" s="16"/>
      <c r="G129" s="14"/>
      <c r="H129" s="14"/>
    </row>
    <row r="130" spans="2:8" s="13" customFormat="1" ht="14.1" customHeight="1">
      <c r="B130" s="17"/>
      <c r="C130" s="16"/>
      <c r="G130" s="14"/>
      <c r="H130" s="14"/>
    </row>
    <row r="131" spans="2:8" s="13" customFormat="1" ht="14.1" customHeight="1">
      <c r="B131" s="17"/>
      <c r="C131" s="16"/>
      <c r="G131" s="14"/>
      <c r="H131" s="14"/>
    </row>
    <row r="132" spans="2:8" s="13" customFormat="1" ht="14.1" customHeight="1">
      <c r="B132" s="17"/>
      <c r="C132" s="16"/>
      <c r="G132" s="14"/>
      <c r="H132" s="14"/>
    </row>
    <row r="133" spans="2:8" s="13" customFormat="1" ht="14.1" customHeight="1">
      <c r="B133" s="17"/>
      <c r="C133" s="16"/>
      <c r="G133" s="14"/>
      <c r="H133" s="14"/>
    </row>
    <row r="134" spans="2:8" s="13" customFormat="1" ht="14.1" customHeight="1">
      <c r="B134" s="17"/>
      <c r="C134" s="16"/>
      <c r="G134" s="14"/>
      <c r="H134" s="14"/>
    </row>
    <row r="135" spans="2:8" s="13" customFormat="1" ht="14.1" customHeight="1">
      <c r="B135" s="17"/>
      <c r="C135" s="16"/>
      <c r="G135" s="14"/>
      <c r="H135" s="14"/>
    </row>
    <row r="136" spans="2:8" s="13" customFormat="1" ht="14.1" customHeight="1">
      <c r="B136" s="17"/>
      <c r="C136" s="16"/>
      <c r="G136" s="14"/>
      <c r="H136" s="14"/>
    </row>
    <row r="137" spans="2:8" s="13" customFormat="1" ht="14.1" customHeight="1">
      <c r="B137" s="17"/>
      <c r="C137" s="16"/>
      <c r="G137" s="14"/>
      <c r="H137" s="14"/>
    </row>
    <row r="138" spans="2:8" s="13" customFormat="1" ht="14.1" customHeight="1">
      <c r="B138" s="17"/>
      <c r="C138" s="16"/>
      <c r="G138" s="14"/>
      <c r="H138" s="14"/>
    </row>
    <row r="139" spans="2:8" s="13" customFormat="1" ht="14.1" customHeight="1">
      <c r="B139" s="17"/>
      <c r="C139" s="16"/>
      <c r="G139" s="14"/>
      <c r="H139" s="14"/>
    </row>
    <row r="140" spans="2:8" s="13" customFormat="1" ht="14.1" customHeight="1">
      <c r="B140" s="17"/>
      <c r="C140" s="16"/>
      <c r="G140" s="14"/>
      <c r="H140" s="14"/>
    </row>
    <row r="141" spans="2:8" s="13" customFormat="1" ht="14.1" customHeight="1">
      <c r="B141" s="17"/>
      <c r="C141" s="16"/>
      <c r="G141" s="14"/>
      <c r="H141" s="14"/>
    </row>
    <row r="142" spans="2:8" s="13" customFormat="1" ht="14.1" customHeight="1">
      <c r="B142" s="17"/>
      <c r="C142" s="16"/>
      <c r="G142" s="14"/>
      <c r="H142" s="14"/>
    </row>
    <row r="143" spans="2:8" s="13" customFormat="1" ht="14.1" customHeight="1">
      <c r="B143" s="17"/>
      <c r="C143" s="16"/>
      <c r="G143" s="14"/>
      <c r="H143" s="14"/>
    </row>
    <row r="144" spans="2:8" s="13" customFormat="1" ht="14.1" customHeight="1">
      <c r="B144" s="17"/>
      <c r="C144" s="16"/>
      <c r="G144" s="14"/>
      <c r="H144" s="14"/>
    </row>
    <row r="145" spans="2:8" s="13" customFormat="1" ht="14.1" customHeight="1">
      <c r="B145" s="17"/>
      <c r="C145" s="16"/>
      <c r="G145" s="14"/>
      <c r="H145" s="14"/>
    </row>
    <row r="146" spans="2:8" s="13" customFormat="1" ht="14.1" customHeight="1">
      <c r="B146" s="17"/>
      <c r="C146" s="16"/>
      <c r="G146" s="14"/>
      <c r="H146" s="14"/>
    </row>
    <row r="147" spans="2:8" s="13" customFormat="1" ht="14.1" customHeight="1">
      <c r="B147" s="17"/>
      <c r="C147" s="16"/>
      <c r="G147" s="14"/>
      <c r="H147" s="14"/>
    </row>
    <row r="148" spans="2:8" s="13" customFormat="1" ht="14.1" customHeight="1">
      <c r="B148" s="17"/>
      <c r="C148" s="16"/>
      <c r="G148" s="14"/>
      <c r="H148" s="14"/>
    </row>
    <row r="149" spans="2:8" s="13" customFormat="1" ht="14.1" customHeight="1">
      <c r="B149" s="17"/>
      <c r="C149" s="16"/>
      <c r="G149" s="14"/>
      <c r="H149" s="14"/>
    </row>
    <row r="150" spans="2:8" s="13" customFormat="1" ht="14.1" customHeight="1">
      <c r="B150" s="17"/>
      <c r="C150" s="16"/>
      <c r="G150" s="14"/>
      <c r="H150" s="14"/>
    </row>
    <row r="151" spans="2:8" s="13" customFormat="1" ht="14.1" customHeight="1">
      <c r="B151" s="17"/>
      <c r="C151" s="16"/>
      <c r="G151" s="14"/>
      <c r="H151" s="14"/>
    </row>
    <row r="152" spans="2:8" s="13" customFormat="1" ht="14.1" customHeight="1">
      <c r="B152" s="17"/>
      <c r="C152" s="16"/>
      <c r="G152" s="14"/>
      <c r="H152" s="14"/>
    </row>
    <row r="153" spans="2:8" s="13" customFormat="1" ht="14.1" customHeight="1">
      <c r="B153" s="17"/>
      <c r="C153" s="16"/>
      <c r="G153" s="14"/>
      <c r="H153" s="14"/>
    </row>
    <row r="154" spans="2:8" s="13" customFormat="1" ht="14.1" customHeight="1">
      <c r="B154" s="17"/>
      <c r="C154" s="16"/>
      <c r="G154" s="14"/>
      <c r="H154" s="14"/>
    </row>
    <row r="155" spans="2:8" s="13" customFormat="1" ht="14.1" customHeight="1">
      <c r="B155" s="17"/>
      <c r="C155" s="16"/>
      <c r="G155" s="14"/>
      <c r="H155" s="14"/>
    </row>
    <row r="156" spans="2:8" s="13" customFormat="1" ht="14.1" customHeight="1">
      <c r="B156" s="17"/>
      <c r="C156" s="16"/>
      <c r="G156" s="14"/>
      <c r="H156" s="14"/>
    </row>
    <row r="157" spans="2:8" s="13" customFormat="1" ht="14.1" customHeight="1">
      <c r="B157" s="17"/>
      <c r="C157" s="16"/>
      <c r="G157" s="14"/>
      <c r="H157" s="14"/>
    </row>
    <row r="158" spans="2:8" s="13" customFormat="1" ht="14.1" customHeight="1">
      <c r="B158" s="17"/>
      <c r="C158" s="16"/>
      <c r="G158" s="14"/>
      <c r="H158" s="14"/>
    </row>
    <row r="159" spans="2:8" s="13" customFormat="1" ht="14.1" customHeight="1">
      <c r="B159" s="17"/>
      <c r="C159" s="16"/>
      <c r="G159" s="14"/>
      <c r="H159" s="14"/>
    </row>
    <row r="160" spans="2:8" s="13" customFormat="1" ht="14.1" customHeight="1">
      <c r="B160" s="17"/>
      <c r="C160" s="16"/>
      <c r="G160" s="14"/>
      <c r="H160" s="14"/>
    </row>
    <row r="161" spans="2:8" s="13" customFormat="1" ht="14.1" customHeight="1">
      <c r="B161" s="17"/>
      <c r="C161" s="16"/>
      <c r="G161" s="14"/>
      <c r="H161" s="14"/>
    </row>
    <row r="162" spans="2:8" s="13" customFormat="1" ht="14.1" customHeight="1">
      <c r="B162" s="17"/>
      <c r="C162" s="16"/>
      <c r="G162" s="14"/>
      <c r="H162" s="14"/>
    </row>
    <row r="163" spans="2:8" s="13" customFormat="1" ht="14.1" customHeight="1">
      <c r="B163" s="17"/>
      <c r="C163" s="16"/>
      <c r="G163" s="14"/>
      <c r="H163" s="14"/>
    </row>
    <row r="164" spans="2:8" s="13" customFormat="1" ht="14.1" customHeight="1">
      <c r="B164" s="17"/>
      <c r="C164" s="16"/>
      <c r="G164" s="14"/>
      <c r="H164" s="14"/>
    </row>
    <row r="165" spans="2:8" s="13" customFormat="1" ht="14.1" customHeight="1">
      <c r="B165" s="17"/>
      <c r="C165" s="16"/>
      <c r="G165" s="14"/>
      <c r="H165" s="14"/>
    </row>
    <row r="166" spans="2:8" s="13" customFormat="1" ht="14.1" customHeight="1">
      <c r="B166" s="17"/>
      <c r="C166" s="16"/>
      <c r="G166" s="14"/>
      <c r="H166" s="14"/>
    </row>
    <row r="167" spans="2:8" s="13" customFormat="1" ht="14.1" customHeight="1">
      <c r="B167" s="17"/>
      <c r="C167" s="16"/>
      <c r="G167" s="14"/>
      <c r="H167" s="14"/>
    </row>
    <row r="168" spans="2:8" s="13" customFormat="1" ht="14.1" customHeight="1">
      <c r="B168" s="17"/>
      <c r="C168" s="16"/>
      <c r="G168" s="14"/>
      <c r="H168" s="14"/>
    </row>
    <row r="169" spans="2:8" s="13" customFormat="1" ht="14.1" customHeight="1">
      <c r="B169" s="17"/>
      <c r="C169" s="16"/>
      <c r="G169" s="14"/>
      <c r="H169" s="14"/>
    </row>
    <row r="170" spans="2:8" s="13" customFormat="1" ht="14.1" customHeight="1">
      <c r="B170" s="17"/>
      <c r="C170" s="16"/>
      <c r="G170" s="14"/>
      <c r="H170" s="14"/>
    </row>
    <row r="171" spans="2:8" s="13" customFormat="1" ht="14.1" customHeight="1">
      <c r="B171" s="17"/>
      <c r="C171" s="16"/>
      <c r="G171" s="14"/>
      <c r="H171" s="14"/>
    </row>
    <row r="172" spans="2:8" s="13" customFormat="1" ht="14.1" customHeight="1">
      <c r="B172" s="17"/>
      <c r="C172" s="16"/>
      <c r="G172" s="14"/>
      <c r="H172" s="14"/>
    </row>
    <row r="173" spans="2:8" s="13" customFormat="1" ht="14.1" customHeight="1">
      <c r="B173" s="17"/>
      <c r="C173" s="16"/>
      <c r="G173" s="14"/>
      <c r="H173" s="14"/>
    </row>
    <row r="174" spans="2:8" s="13" customFormat="1" ht="14.1" customHeight="1">
      <c r="B174" s="17"/>
      <c r="C174" s="16"/>
      <c r="G174" s="14"/>
      <c r="H174" s="14"/>
    </row>
    <row r="175" spans="2:8" s="13" customFormat="1" ht="14.1" customHeight="1">
      <c r="B175" s="17"/>
      <c r="C175" s="16"/>
      <c r="G175" s="14"/>
      <c r="H175" s="14"/>
    </row>
    <row r="176" spans="2:8" s="13" customFormat="1" ht="14.1" customHeight="1">
      <c r="B176" s="17"/>
      <c r="C176" s="16"/>
      <c r="G176" s="14"/>
      <c r="H176" s="14"/>
    </row>
    <row r="177" spans="2:8" s="13" customFormat="1" ht="14.1" customHeight="1">
      <c r="B177" s="17"/>
      <c r="C177" s="16"/>
      <c r="G177" s="14"/>
      <c r="H177" s="14"/>
    </row>
    <row r="178" spans="2:8" s="13" customFormat="1" ht="14.1" customHeight="1">
      <c r="B178" s="17"/>
      <c r="C178" s="16"/>
      <c r="G178" s="14"/>
      <c r="H178" s="14"/>
    </row>
  </sheetData>
  <sheetProtection password="CC7F" sheet="1" objects="1" scenarios="1"/>
  <mergeCells count="20">
    <mergeCell ref="C12:D12"/>
    <mergeCell ref="C11:D11"/>
    <mergeCell ref="A1:H2"/>
    <mergeCell ref="B10:D10"/>
    <mergeCell ref="G7:H7"/>
    <mergeCell ref="A6:D6"/>
    <mergeCell ref="B9:D9"/>
    <mergeCell ref="G8:H8"/>
    <mergeCell ref="E7:F7"/>
    <mergeCell ref="E8:F8"/>
    <mergeCell ref="A7:D7"/>
    <mergeCell ref="A8:D8"/>
    <mergeCell ref="A3:H3"/>
    <mergeCell ref="A4:H4"/>
    <mergeCell ref="C13:D13"/>
    <mergeCell ref="C17:D17"/>
    <mergeCell ref="B19:D19"/>
    <mergeCell ref="B18:D18"/>
    <mergeCell ref="B15:D15"/>
    <mergeCell ref="C16:D16"/>
  </mergeCells>
  <phoneticPr fontId="4" type="noConversion"/>
  <pageMargins left="0.9055118110236221" right="0.19685039370078741" top="0.55118110236220474" bottom="0.51181102362204722" header="0.39370078740157483" footer="0.23622047244094491"/>
  <pageSetup paperSize="9" firstPageNumber="13" orientation="portrait" useFirstPageNumber="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0"/>
  <sheetViews>
    <sheetView showGridLines="0" zoomScale="90" zoomScaleNormal="90" workbookViewId="0">
      <pane ySplit="4" topLeftCell="A5" activePane="bottomLeft" state="frozen"/>
      <selection activeCell="H333" sqref="H333:I333"/>
      <selection pane="bottomLeft" activeCell="I13" sqref="I13"/>
    </sheetView>
  </sheetViews>
  <sheetFormatPr defaultColWidth="14.375" defaultRowHeight="20.100000000000001" customHeight="1"/>
  <cols>
    <col min="1" max="1" width="35.625" style="180" customWidth="1"/>
    <col min="2" max="2" width="6.375" style="180" hidden="1" customWidth="1"/>
    <col min="3" max="3" width="12.125" style="181" hidden="1" customWidth="1"/>
    <col min="4" max="4" width="13.5" style="40" customWidth="1"/>
    <col min="5" max="5" width="10.875" style="41" bestFit="1" customWidth="1"/>
    <col min="6" max="6" width="9.375" style="132" customWidth="1"/>
    <col min="7" max="8" width="13.375" style="132" customWidth="1"/>
    <col min="9" max="9" width="12.625" style="40" customWidth="1"/>
    <col min="10" max="10" width="12.625" style="132" hidden="1" customWidth="1"/>
    <col min="11" max="11" width="13.625" style="132" customWidth="1"/>
    <col min="12" max="12" width="12.375" style="132" customWidth="1"/>
    <col min="13" max="14" width="13.875" style="132" customWidth="1"/>
    <col min="15" max="16384" width="14.375" style="132"/>
  </cols>
  <sheetData>
    <row r="1" spans="1:12" ht="32.25" customHeight="1">
      <c r="A1" s="554" t="s">
        <v>280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</row>
    <row r="2" spans="1:12" ht="22.5" customHeight="1">
      <c r="A2" s="555" t="s">
        <v>317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12" ht="15" customHeight="1">
      <c r="A3" s="38" t="s">
        <v>259</v>
      </c>
      <c r="B3" s="38"/>
      <c r="C3" s="39"/>
      <c r="F3" s="42"/>
      <c r="G3" s="43"/>
      <c r="H3" s="43"/>
      <c r="J3" s="43"/>
      <c r="K3" s="43"/>
      <c r="L3" s="44" t="s">
        <v>260</v>
      </c>
    </row>
    <row r="4" spans="1:12" ht="30" customHeight="1">
      <c r="A4" s="133" t="s">
        <v>261</v>
      </c>
      <c r="B4" s="133" t="s">
        <v>262</v>
      </c>
      <c r="C4" s="134" t="s">
        <v>263</v>
      </c>
      <c r="D4" s="135" t="s">
        <v>264</v>
      </c>
      <c r="E4" s="135" t="s">
        <v>265</v>
      </c>
      <c r="F4" s="133" t="s">
        <v>266</v>
      </c>
      <c r="G4" s="133" t="s">
        <v>267</v>
      </c>
      <c r="H4" s="360" t="s">
        <v>268</v>
      </c>
      <c r="I4" s="135" t="s">
        <v>269</v>
      </c>
      <c r="J4" s="133" t="s">
        <v>270</v>
      </c>
      <c r="K4" s="360" t="s">
        <v>271</v>
      </c>
      <c r="L4" s="133" t="s">
        <v>272</v>
      </c>
    </row>
    <row r="5" spans="1:12" ht="20.100000000000001" customHeight="1">
      <c r="A5" s="454" t="s">
        <v>273</v>
      </c>
      <c r="B5" s="136"/>
      <c r="C5" s="137" t="s">
        <v>274</v>
      </c>
      <c r="D5" s="245">
        <v>24350590</v>
      </c>
      <c r="E5" s="180"/>
      <c r="F5" s="136"/>
      <c r="G5" s="246">
        <f>D5+E5-F5</f>
        <v>24350590</v>
      </c>
      <c r="H5" s="247">
        <v>24349590</v>
      </c>
      <c r="I5" s="245">
        <f>G5-H5-1000</f>
        <v>0</v>
      </c>
      <c r="J5" s="136"/>
      <c r="K5" s="246">
        <f>H5+I5-J5</f>
        <v>24349590</v>
      </c>
      <c r="L5" s="246">
        <f>G5-K5</f>
        <v>1000</v>
      </c>
    </row>
    <row r="6" spans="1:12" ht="20.100000000000001" customHeight="1">
      <c r="A6" s="455" t="s">
        <v>275</v>
      </c>
      <c r="B6" s="139"/>
      <c r="C6" s="140" t="s">
        <v>276</v>
      </c>
      <c r="D6" s="248">
        <v>11110940</v>
      </c>
      <c r="E6" s="248"/>
      <c r="F6" s="249"/>
      <c r="G6" s="249">
        <f>D6+E6-F6</f>
        <v>11110940</v>
      </c>
      <c r="H6" s="250">
        <v>11109940</v>
      </c>
      <c r="I6" s="248">
        <v>0</v>
      </c>
      <c r="J6" s="249"/>
      <c r="K6" s="249">
        <f>H6+I6-J6</f>
        <v>11109940</v>
      </c>
      <c r="L6" s="249">
        <f>G6-K6</f>
        <v>1000</v>
      </c>
    </row>
    <row r="7" spans="1:12" ht="20.100000000000001" customHeight="1">
      <c r="A7" s="456" t="s">
        <v>277</v>
      </c>
      <c r="B7" s="142"/>
      <c r="C7" s="143"/>
      <c r="D7" s="251">
        <v>35461530</v>
      </c>
      <c r="E7" s="251">
        <v>0</v>
      </c>
      <c r="F7" s="251">
        <v>0</v>
      </c>
      <c r="G7" s="251">
        <v>35461530</v>
      </c>
      <c r="H7" s="251">
        <v>35459530</v>
      </c>
      <c r="I7" s="251">
        <v>0</v>
      </c>
      <c r="J7" s="251">
        <v>0</v>
      </c>
      <c r="K7" s="251">
        <v>35459530</v>
      </c>
      <c r="L7" s="251">
        <v>2000</v>
      </c>
    </row>
    <row r="8" spans="1:12" ht="20.100000000000001" customHeight="1">
      <c r="A8" s="457" t="s">
        <v>15</v>
      </c>
      <c r="B8" s="144"/>
      <c r="C8" s="145">
        <v>2001</v>
      </c>
      <c r="D8" s="252">
        <v>742500</v>
      </c>
      <c r="E8" s="252"/>
      <c r="F8" s="246"/>
      <c r="G8" s="246">
        <f t="shared" ref="G8:G71" si="0">D8+E8-F8</f>
        <v>742500</v>
      </c>
      <c r="H8" s="253">
        <v>741500</v>
      </c>
      <c r="I8" s="252">
        <v>0</v>
      </c>
      <c r="J8" s="246"/>
      <c r="K8" s="246">
        <f t="shared" ref="K8:K118" si="1">H8+I8-J8</f>
        <v>741500</v>
      </c>
      <c r="L8" s="246">
        <f t="shared" ref="L8:L26" si="2">G8-K8</f>
        <v>1000</v>
      </c>
    </row>
    <row r="9" spans="1:12" ht="20.100000000000001" customHeight="1">
      <c r="A9" s="457" t="s">
        <v>16</v>
      </c>
      <c r="B9" s="144"/>
      <c r="C9" s="145">
        <v>2001</v>
      </c>
      <c r="D9" s="252">
        <v>1070000</v>
      </c>
      <c r="E9" s="252"/>
      <c r="F9" s="246"/>
      <c r="G9" s="246">
        <f t="shared" si="0"/>
        <v>1070000</v>
      </c>
      <c r="H9" s="253">
        <v>1069000</v>
      </c>
      <c r="I9" s="252">
        <v>0</v>
      </c>
      <c r="J9" s="246"/>
      <c r="K9" s="246">
        <f t="shared" si="1"/>
        <v>1069000</v>
      </c>
      <c r="L9" s="246">
        <f t="shared" si="2"/>
        <v>1000</v>
      </c>
    </row>
    <row r="10" spans="1:12" ht="20.100000000000001" customHeight="1">
      <c r="A10" s="457" t="s">
        <v>17</v>
      </c>
      <c r="B10" s="144"/>
      <c r="C10" s="145">
        <v>2002</v>
      </c>
      <c r="D10" s="252">
        <v>2904000</v>
      </c>
      <c r="E10" s="252"/>
      <c r="F10" s="246"/>
      <c r="G10" s="246">
        <f t="shared" si="0"/>
        <v>2904000</v>
      </c>
      <c r="H10" s="253">
        <v>2903000</v>
      </c>
      <c r="I10" s="252">
        <v>0</v>
      </c>
      <c r="J10" s="246"/>
      <c r="K10" s="246">
        <f t="shared" si="1"/>
        <v>2903000</v>
      </c>
      <c r="L10" s="246">
        <f t="shared" si="2"/>
        <v>1000</v>
      </c>
    </row>
    <row r="11" spans="1:12" ht="20.100000000000001" customHeight="1">
      <c r="A11" s="457" t="s">
        <v>18</v>
      </c>
      <c r="B11" s="144"/>
      <c r="C11" s="145">
        <v>2002</v>
      </c>
      <c r="D11" s="252">
        <v>1402000</v>
      </c>
      <c r="E11" s="252"/>
      <c r="F11" s="246"/>
      <c r="G11" s="246">
        <f t="shared" si="0"/>
        <v>1402000</v>
      </c>
      <c r="H11" s="253">
        <v>1401000</v>
      </c>
      <c r="I11" s="252">
        <v>0</v>
      </c>
      <c r="J11" s="246"/>
      <c r="K11" s="246">
        <f t="shared" si="1"/>
        <v>1401000</v>
      </c>
      <c r="L11" s="246">
        <f t="shared" si="2"/>
        <v>1000</v>
      </c>
    </row>
    <row r="12" spans="1:12" ht="20.100000000000001" customHeight="1">
      <c r="A12" s="457" t="s">
        <v>19</v>
      </c>
      <c r="B12" s="144"/>
      <c r="C12" s="145">
        <v>2002</v>
      </c>
      <c r="D12" s="252">
        <v>3080000</v>
      </c>
      <c r="E12" s="252"/>
      <c r="F12" s="246"/>
      <c r="G12" s="246">
        <f t="shared" si="0"/>
        <v>3080000</v>
      </c>
      <c r="H12" s="253">
        <v>3079000</v>
      </c>
      <c r="I12" s="252">
        <v>0</v>
      </c>
      <c r="J12" s="246"/>
      <c r="K12" s="246">
        <f t="shared" si="1"/>
        <v>3079000</v>
      </c>
      <c r="L12" s="246">
        <f t="shared" si="2"/>
        <v>1000</v>
      </c>
    </row>
    <row r="13" spans="1:12" ht="20.100000000000001" customHeight="1">
      <c r="A13" s="457" t="s">
        <v>20</v>
      </c>
      <c r="B13" s="144"/>
      <c r="C13" s="145">
        <v>2002</v>
      </c>
      <c r="D13" s="252">
        <v>3399000</v>
      </c>
      <c r="E13" s="252"/>
      <c r="F13" s="246"/>
      <c r="G13" s="246">
        <f t="shared" si="0"/>
        <v>3399000</v>
      </c>
      <c r="H13" s="253">
        <v>3398000</v>
      </c>
      <c r="I13" s="252">
        <v>0</v>
      </c>
      <c r="J13" s="246"/>
      <c r="K13" s="246">
        <f t="shared" si="1"/>
        <v>3398000</v>
      </c>
      <c r="L13" s="246">
        <f t="shared" si="2"/>
        <v>1000</v>
      </c>
    </row>
    <row r="14" spans="1:12" ht="20.100000000000001" customHeight="1">
      <c r="A14" s="457" t="s">
        <v>21</v>
      </c>
      <c r="B14" s="144"/>
      <c r="C14" s="145">
        <v>2002</v>
      </c>
      <c r="D14" s="252">
        <v>3800500</v>
      </c>
      <c r="E14" s="252"/>
      <c r="F14" s="246"/>
      <c r="G14" s="246">
        <f t="shared" si="0"/>
        <v>3800500</v>
      </c>
      <c r="H14" s="253">
        <v>3799500</v>
      </c>
      <c r="I14" s="252">
        <v>0</v>
      </c>
      <c r="J14" s="246"/>
      <c r="K14" s="246">
        <f t="shared" si="1"/>
        <v>3799500</v>
      </c>
      <c r="L14" s="246">
        <f t="shared" si="2"/>
        <v>1000</v>
      </c>
    </row>
    <row r="15" spans="1:12" ht="20.100000000000001" customHeight="1">
      <c r="A15" s="457" t="s">
        <v>22</v>
      </c>
      <c r="B15" s="144"/>
      <c r="C15" s="145">
        <v>2002</v>
      </c>
      <c r="D15" s="252">
        <v>3679500</v>
      </c>
      <c r="E15" s="252"/>
      <c r="F15" s="246"/>
      <c r="G15" s="246">
        <f t="shared" si="0"/>
        <v>3679500</v>
      </c>
      <c r="H15" s="253">
        <v>3678500</v>
      </c>
      <c r="I15" s="252">
        <v>0</v>
      </c>
      <c r="J15" s="246"/>
      <c r="K15" s="246">
        <f t="shared" si="1"/>
        <v>3678500</v>
      </c>
      <c r="L15" s="246">
        <f t="shared" si="2"/>
        <v>1000</v>
      </c>
    </row>
    <row r="16" spans="1:12" ht="20.100000000000001" customHeight="1">
      <c r="A16" s="457" t="s">
        <v>23</v>
      </c>
      <c r="B16" s="144"/>
      <c r="C16" s="145">
        <v>2002</v>
      </c>
      <c r="D16" s="252">
        <v>2890000</v>
      </c>
      <c r="E16" s="252"/>
      <c r="F16" s="246"/>
      <c r="G16" s="246">
        <f t="shared" si="0"/>
        <v>2890000</v>
      </c>
      <c r="H16" s="253">
        <v>2889000</v>
      </c>
      <c r="I16" s="252">
        <v>0</v>
      </c>
      <c r="J16" s="246"/>
      <c r="K16" s="246">
        <f t="shared" si="1"/>
        <v>2889000</v>
      </c>
      <c r="L16" s="246">
        <f t="shared" si="2"/>
        <v>1000</v>
      </c>
    </row>
    <row r="17" spans="1:12" ht="20.100000000000001" customHeight="1">
      <c r="A17" s="457" t="s">
        <v>24</v>
      </c>
      <c r="B17" s="144"/>
      <c r="C17" s="145">
        <v>2002</v>
      </c>
      <c r="D17" s="252">
        <v>2700000</v>
      </c>
      <c r="E17" s="252"/>
      <c r="F17" s="246"/>
      <c r="G17" s="246">
        <f t="shared" si="0"/>
        <v>2700000</v>
      </c>
      <c r="H17" s="253">
        <v>2699000</v>
      </c>
      <c r="I17" s="252">
        <v>0</v>
      </c>
      <c r="J17" s="246"/>
      <c r="K17" s="246">
        <f t="shared" si="1"/>
        <v>2699000</v>
      </c>
      <c r="L17" s="246">
        <f t="shared" si="2"/>
        <v>1000</v>
      </c>
    </row>
    <row r="18" spans="1:12" ht="20.100000000000001" customHeight="1">
      <c r="A18" s="457" t="s">
        <v>318</v>
      </c>
      <c r="B18" s="144"/>
      <c r="C18" s="145">
        <v>2003</v>
      </c>
      <c r="D18" s="252">
        <v>236500</v>
      </c>
      <c r="E18" s="252"/>
      <c r="F18" s="246"/>
      <c r="G18" s="246">
        <f t="shared" si="0"/>
        <v>236500</v>
      </c>
      <c r="H18" s="253">
        <v>235500</v>
      </c>
      <c r="I18" s="252">
        <v>0</v>
      </c>
      <c r="J18" s="246"/>
      <c r="K18" s="246">
        <f t="shared" si="1"/>
        <v>235500</v>
      </c>
      <c r="L18" s="246">
        <f t="shared" si="2"/>
        <v>1000</v>
      </c>
    </row>
    <row r="19" spans="1:12" ht="20.100000000000001" customHeight="1">
      <c r="A19" s="457" t="s">
        <v>319</v>
      </c>
      <c r="B19" s="144"/>
      <c r="C19" s="145">
        <v>2003</v>
      </c>
      <c r="D19" s="252">
        <v>3806000</v>
      </c>
      <c r="E19" s="252"/>
      <c r="F19" s="246"/>
      <c r="G19" s="246">
        <f t="shared" si="0"/>
        <v>3806000</v>
      </c>
      <c r="H19" s="253">
        <v>3805000</v>
      </c>
      <c r="I19" s="252">
        <v>0</v>
      </c>
      <c r="J19" s="246"/>
      <c r="K19" s="246">
        <f t="shared" si="1"/>
        <v>3805000</v>
      </c>
      <c r="L19" s="246">
        <f t="shared" si="2"/>
        <v>1000</v>
      </c>
    </row>
    <row r="20" spans="1:12" ht="20.100000000000001" customHeight="1">
      <c r="A20" s="457" t="s">
        <v>320</v>
      </c>
      <c r="B20" s="144"/>
      <c r="C20" s="145">
        <v>2003</v>
      </c>
      <c r="D20" s="252">
        <v>1730000</v>
      </c>
      <c r="E20" s="252"/>
      <c r="F20" s="246"/>
      <c r="G20" s="246">
        <f t="shared" si="0"/>
        <v>1730000</v>
      </c>
      <c r="H20" s="253">
        <v>1729000</v>
      </c>
      <c r="I20" s="252">
        <v>0</v>
      </c>
      <c r="J20" s="246"/>
      <c r="K20" s="246">
        <f t="shared" si="1"/>
        <v>1729000</v>
      </c>
      <c r="L20" s="246">
        <f t="shared" si="2"/>
        <v>1000</v>
      </c>
    </row>
    <row r="21" spans="1:12" ht="20.100000000000001" customHeight="1">
      <c r="A21" s="457" t="s">
        <v>321</v>
      </c>
      <c r="B21" s="144"/>
      <c r="C21" s="145">
        <v>2003</v>
      </c>
      <c r="D21" s="252">
        <v>1000000</v>
      </c>
      <c r="E21" s="252"/>
      <c r="F21" s="246"/>
      <c r="G21" s="246">
        <f t="shared" si="0"/>
        <v>1000000</v>
      </c>
      <c r="H21" s="253">
        <v>999000</v>
      </c>
      <c r="I21" s="252">
        <v>0</v>
      </c>
      <c r="J21" s="246"/>
      <c r="K21" s="246">
        <f t="shared" si="1"/>
        <v>999000</v>
      </c>
      <c r="L21" s="246">
        <f t="shared" si="2"/>
        <v>1000</v>
      </c>
    </row>
    <row r="22" spans="1:12" ht="20.100000000000001" customHeight="1">
      <c r="A22" s="457" t="s">
        <v>322</v>
      </c>
      <c r="B22" s="144"/>
      <c r="C22" s="145">
        <v>2003</v>
      </c>
      <c r="D22" s="252">
        <v>1000000</v>
      </c>
      <c r="E22" s="252"/>
      <c r="F22" s="246"/>
      <c r="G22" s="246">
        <f t="shared" si="0"/>
        <v>1000000</v>
      </c>
      <c r="H22" s="253">
        <v>999000</v>
      </c>
      <c r="I22" s="252">
        <v>0</v>
      </c>
      <c r="J22" s="246"/>
      <c r="K22" s="246">
        <f t="shared" si="1"/>
        <v>999000</v>
      </c>
      <c r="L22" s="246">
        <f t="shared" si="2"/>
        <v>1000</v>
      </c>
    </row>
    <row r="23" spans="1:12" ht="20.100000000000001" customHeight="1">
      <c r="A23" s="457" t="s">
        <v>323</v>
      </c>
      <c r="B23" s="144"/>
      <c r="C23" s="145">
        <v>2003</v>
      </c>
      <c r="D23" s="252">
        <v>800000</v>
      </c>
      <c r="E23" s="252"/>
      <c r="F23" s="246"/>
      <c r="G23" s="246">
        <f t="shared" si="0"/>
        <v>800000</v>
      </c>
      <c r="H23" s="253">
        <v>799000</v>
      </c>
      <c r="I23" s="252">
        <v>0</v>
      </c>
      <c r="J23" s="246"/>
      <c r="K23" s="246">
        <f t="shared" si="1"/>
        <v>799000</v>
      </c>
      <c r="L23" s="246">
        <f t="shared" si="2"/>
        <v>1000</v>
      </c>
    </row>
    <row r="24" spans="1:12" ht="20.100000000000001" customHeight="1">
      <c r="A24" s="457" t="s">
        <v>324</v>
      </c>
      <c r="B24" s="144"/>
      <c r="C24" s="145">
        <v>2003</v>
      </c>
      <c r="D24" s="252">
        <v>330000</v>
      </c>
      <c r="E24" s="252"/>
      <c r="F24" s="246"/>
      <c r="G24" s="246">
        <f t="shared" si="0"/>
        <v>330000</v>
      </c>
      <c r="H24" s="253">
        <v>329000</v>
      </c>
      <c r="I24" s="252">
        <v>0</v>
      </c>
      <c r="J24" s="246"/>
      <c r="K24" s="246">
        <f t="shared" si="1"/>
        <v>329000</v>
      </c>
      <c r="L24" s="246">
        <f t="shared" si="2"/>
        <v>1000</v>
      </c>
    </row>
    <row r="25" spans="1:12" ht="20.100000000000001" customHeight="1">
      <c r="A25" s="457" t="s">
        <v>325</v>
      </c>
      <c r="B25" s="144"/>
      <c r="C25" s="145">
        <v>2003</v>
      </c>
      <c r="D25" s="252">
        <v>10000000</v>
      </c>
      <c r="E25" s="252"/>
      <c r="F25" s="246"/>
      <c r="G25" s="246">
        <f t="shared" si="0"/>
        <v>10000000</v>
      </c>
      <c r="H25" s="253">
        <v>9999000</v>
      </c>
      <c r="I25" s="252">
        <v>0</v>
      </c>
      <c r="J25" s="246"/>
      <c r="K25" s="246">
        <f t="shared" si="1"/>
        <v>9999000</v>
      </c>
      <c r="L25" s="246">
        <f t="shared" si="2"/>
        <v>1000</v>
      </c>
    </row>
    <row r="26" spans="1:12" ht="20.100000000000001" customHeight="1">
      <c r="A26" s="457" t="s">
        <v>326</v>
      </c>
      <c r="B26" s="144"/>
      <c r="C26" s="145">
        <v>2004</v>
      </c>
      <c r="D26" s="252">
        <v>110000</v>
      </c>
      <c r="E26" s="252"/>
      <c r="F26" s="246"/>
      <c r="G26" s="246">
        <f t="shared" si="0"/>
        <v>110000</v>
      </c>
      <c r="H26" s="253">
        <v>109000</v>
      </c>
      <c r="I26" s="252">
        <v>0</v>
      </c>
      <c r="J26" s="246"/>
      <c r="K26" s="246">
        <f t="shared" si="1"/>
        <v>109000</v>
      </c>
      <c r="L26" s="246">
        <f t="shared" si="2"/>
        <v>1000</v>
      </c>
    </row>
    <row r="27" spans="1:12" ht="20.100000000000001" customHeight="1">
      <c r="A27" s="457" t="s">
        <v>327</v>
      </c>
      <c r="B27" s="144"/>
      <c r="C27" s="145">
        <v>2004</v>
      </c>
      <c r="D27" s="252">
        <v>1900000</v>
      </c>
      <c r="E27" s="252"/>
      <c r="F27" s="246"/>
      <c r="G27" s="246">
        <f t="shared" si="0"/>
        <v>1900000</v>
      </c>
      <c r="H27" s="253">
        <v>1899000</v>
      </c>
      <c r="I27" s="252">
        <v>0</v>
      </c>
      <c r="J27" s="246"/>
      <c r="K27" s="246">
        <f t="shared" si="1"/>
        <v>1899000</v>
      </c>
      <c r="L27" s="246">
        <v>1000</v>
      </c>
    </row>
    <row r="28" spans="1:12" ht="20.100000000000001" customHeight="1">
      <c r="A28" s="457" t="s">
        <v>328</v>
      </c>
      <c r="B28" s="144"/>
      <c r="C28" s="145">
        <v>2004</v>
      </c>
      <c r="D28" s="252">
        <v>7500000</v>
      </c>
      <c r="E28" s="252"/>
      <c r="F28" s="246"/>
      <c r="G28" s="246">
        <f t="shared" si="0"/>
        <v>7500000</v>
      </c>
      <c r="H28" s="253">
        <v>7499000</v>
      </c>
      <c r="I28" s="252">
        <v>0</v>
      </c>
      <c r="J28" s="246"/>
      <c r="K28" s="246">
        <f t="shared" si="1"/>
        <v>7499000</v>
      </c>
      <c r="L28" s="246">
        <v>1000</v>
      </c>
    </row>
    <row r="29" spans="1:12" ht="20.100000000000001" customHeight="1">
      <c r="A29" s="457" t="s">
        <v>329</v>
      </c>
      <c r="B29" s="144"/>
      <c r="C29" s="145">
        <v>2004</v>
      </c>
      <c r="D29" s="252">
        <v>110000</v>
      </c>
      <c r="E29" s="252"/>
      <c r="F29" s="246"/>
      <c r="G29" s="246">
        <f t="shared" si="0"/>
        <v>110000</v>
      </c>
      <c r="H29" s="253">
        <v>109000</v>
      </c>
      <c r="I29" s="252">
        <v>0</v>
      </c>
      <c r="J29" s="246"/>
      <c r="K29" s="246">
        <f t="shared" si="1"/>
        <v>109000</v>
      </c>
      <c r="L29" s="246">
        <v>1000</v>
      </c>
    </row>
    <row r="30" spans="1:12" ht="20.100000000000001" customHeight="1">
      <c r="A30" s="457" t="s">
        <v>330</v>
      </c>
      <c r="B30" s="144"/>
      <c r="C30" s="145">
        <v>2004</v>
      </c>
      <c r="D30" s="252">
        <v>10900000</v>
      </c>
      <c r="E30" s="252"/>
      <c r="F30" s="246"/>
      <c r="G30" s="246">
        <f t="shared" si="0"/>
        <v>10900000</v>
      </c>
      <c r="H30" s="253">
        <v>10899000</v>
      </c>
      <c r="I30" s="252">
        <v>0</v>
      </c>
      <c r="J30" s="246"/>
      <c r="K30" s="246">
        <f t="shared" si="1"/>
        <v>10899000</v>
      </c>
      <c r="L30" s="246">
        <v>1000</v>
      </c>
    </row>
    <row r="31" spans="1:12" ht="20.100000000000001" customHeight="1">
      <c r="A31" s="457" t="s">
        <v>331</v>
      </c>
      <c r="B31" s="144"/>
      <c r="C31" s="145">
        <v>2004</v>
      </c>
      <c r="D31" s="252">
        <v>3000000</v>
      </c>
      <c r="E31" s="252"/>
      <c r="F31" s="246"/>
      <c r="G31" s="246">
        <f t="shared" si="0"/>
        <v>3000000</v>
      </c>
      <c r="H31" s="253">
        <v>2999000</v>
      </c>
      <c r="I31" s="252">
        <v>0</v>
      </c>
      <c r="J31" s="246"/>
      <c r="K31" s="246">
        <f t="shared" si="1"/>
        <v>2999000</v>
      </c>
      <c r="L31" s="246">
        <v>1000</v>
      </c>
    </row>
    <row r="32" spans="1:12" ht="20.100000000000001" customHeight="1">
      <c r="A32" s="457" t="s">
        <v>332</v>
      </c>
      <c r="B32" s="144"/>
      <c r="C32" s="145">
        <v>2004</v>
      </c>
      <c r="D32" s="252">
        <v>16720000</v>
      </c>
      <c r="E32" s="252"/>
      <c r="F32" s="246"/>
      <c r="G32" s="246">
        <f t="shared" si="0"/>
        <v>16720000</v>
      </c>
      <c r="H32" s="253">
        <v>16719000</v>
      </c>
      <c r="I32" s="252">
        <v>0</v>
      </c>
      <c r="J32" s="246"/>
      <c r="K32" s="246">
        <f t="shared" si="1"/>
        <v>16719000</v>
      </c>
      <c r="L32" s="246">
        <v>1000</v>
      </c>
    </row>
    <row r="33" spans="1:12" ht="20.100000000000001" customHeight="1">
      <c r="A33" s="457" t="s">
        <v>333</v>
      </c>
      <c r="B33" s="144"/>
      <c r="C33" s="145">
        <v>2004</v>
      </c>
      <c r="D33" s="252">
        <v>300000</v>
      </c>
      <c r="E33" s="252"/>
      <c r="F33" s="246"/>
      <c r="G33" s="246">
        <f t="shared" si="0"/>
        <v>300000</v>
      </c>
      <c r="H33" s="253">
        <v>299000</v>
      </c>
      <c r="I33" s="252">
        <v>0</v>
      </c>
      <c r="J33" s="246"/>
      <c r="K33" s="246">
        <f t="shared" si="1"/>
        <v>299000</v>
      </c>
      <c r="L33" s="246">
        <v>1000</v>
      </c>
    </row>
    <row r="34" spans="1:12" ht="20.100000000000001" customHeight="1">
      <c r="A34" s="457" t="s">
        <v>334</v>
      </c>
      <c r="B34" s="144"/>
      <c r="C34" s="145">
        <v>2004</v>
      </c>
      <c r="D34" s="252">
        <v>9900000</v>
      </c>
      <c r="E34" s="252"/>
      <c r="F34" s="246"/>
      <c r="G34" s="246">
        <f t="shared" si="0"/>
        <v>9900000</v>
      </c>
      <c r="H34" s="253">
        <v>9899000</v>
      </c>
      <c r="I34" s="252">
        <v>0</v>
      </c>
      <c r="J34" s="246"/>
      <c r="K34" s="246">
        <f t="shared" si="1"/>
        <v>9899000</v>
      </c>
      <c r="L34" s="246">
        <v>1000</v>
      </c>
    </row>
    <row r="35" spans="1:12" ht="20.100000000000001" customHeight="1">
      <c r="A35" s="457" t="s">
        <v>675</v>
      </c>
      <c r="B35" s="150"/>
      <c r="C35" s="145">
        <v>2005</v>
      </c>
      <c r="D35" s="252">
        <v>6635000</v>
      </c>
      <c r="E35" s="252"/>
      <c r="F35" s="246"/>
      <c r="G35" s="246">
        <f t="shared" si="0"/>
        <v>6635000</v>
      </c>
      <c r="H35" s="253">
        <v>6634000</v>
      </c>
      <c r="I35" s="252">
        <v>0</v>
      </c>
      <c r="J35" s="246"/>
      <c r="K35" s="246">
        <f t="shared" si="1"/>
        <v>6634000</v>
      </c>
      <c r="L35" s="246">
        <v>1000</v>
      </c>
    </row>
    <row r="36" spans="1:12" ht="20.100000000000001" customHeight="1">
      <c r="A36" s="457" t="s">
        <v>676</v>
      </c>
      <c r="B36" s="150"/>
      <c r="C36" s="145">
        <v>2005</v>
      </c>
      <c r="D36" s="252">
        <v>1500000</v>
      </c>
      <c r="E36" s="252"/>
      <c r="F36" s="246"/>
      <c r="G36" s="246">
        <f t="shared" si="0"/>
        <v>1500000</v>
      </c>
      <c r="H36" s="253">
        <v>1499000</v>
      </c>
      <c r="I36" s="252">
        <v>0</v>
      </c>
      <c r="J36" s="246"/>
      <c r="K36" s="246">
        <f t="shared" si="1"/>
        <v>1499000</v>
      </c>
      <c r="L36" s="246">
        <v>1000</v>
      </c>
    </row>
    <row r="37" spans="1:12" ht="20.100000000000001" customHeight="1">
      <c r="A37" s="457" t="s">
        <v>677</v>
      </c>
      <c r="B37" s="150"/>
      <c r="C37" s="145">
        <v>2005</v>
      </c>
      <c r="D37" s="252">
        <v>490000</v>
      </c>
      <c r="E37" s="252"/>
      <c r="F37" s="246"/>
      <c r="G37" s="246">
        <f t="shared" si="0"/>
        <v>490000</v>
      </c>
      <c r="H37" s="253">
        <v>489000</v>
      </c>
      <c r="I37" s="252">
        <v>0</v>
      </c>
      <c r="J37" s="246"/>
      <c r="K37" s="246">
        <f t="shared" si="1"/>
        <v>489000</v>
      </c>
      <c r="L37" s="246">
        <v>1000</v>
      </c>
    </row>
    <row r="38" spans="1:12" ht="20.100000000000001" customHeight="1">
      <c r="A38" s="457" t="s">
        <v>678</v>
      </c>
      <c r="B38" s="150"/>
      <c r="C38" s="145">
        <v>2005</v>
      </c>
      <c r="D38" s="252">
        <v>39435000</v>
      </c>
      <c r="E38" s="252"/>
      <c r="F38" s="246"/>
      <c r="G38" s="246">
        <f t="shared" si="0"/>
        <v>39435000</v>
      </c>
      <c r="H38" s="253">
        <v>39434000</v>
      </c>
      <c r="I38" s="252">
        <v>0</v>
      </c>
      <c r="J38" s="246"/>
      <c r="K38" s="246">
        <f t="shared" si="1"/>
        <v>39434000</v>
      </c>
      <c r="L38" s="246">
        <v>1000</v>
      </c>
    </row>
    <row r="39" spans="1:12" ht="20.100000000000001" customHeight="1">
      <c r="A39" s="457" t="s">
        <v>679</v>
      </c>
      <c r="B39" s="150"/>
      <c r="C39" s="145">
        <v>2005</v>
      </c>
      <c r="D39" s="252">
        <v>60000000</v>
      </c>
      <c r="E39" s="252"/>
      <c r="F39" s="246"/>
      <c r="G39" s="246">
        <f t="shared" si="0"/>
        <v>60000000</v>
      </c>
      <c r="H39" s="253">
        <v>59999000</v>
      </c>
      <c r="I39" s="252">
        <v>0</v>
      </c>
      <c r="J39" s="246"/>
      <c r="K39" s="246">
        <f t="shared" si="1"/>
        <v>59999000</v>
      </c>
      <c r="L39" s="246">
        <v>1000</v>
      </c>
    </row>
    <row r="40" spans="1:12" ht="20.100000000000001" customHeight="1">
      <c r="A40" s="457" t="s">
        <v>680</v>
      </c>
      <c r="B40" s="150"/>
      <c r="C40" s="145">
        <v>2005</v>
      </c>
      <c r="D40" s="252">
        <v>9900000</v>
      </c>
      <c r="E40" s="252"/>
      <c r="F40" s="246"/>
      <c r="G40" s="246">
        <f t="shared" si="0"/>
        <v>9900000</v>
      </c>
      <c r="H40" s="253">
        <v>9899000</v>
      </c>
      <c r="I40" s="252">
        <v>0</v>
      </c>
      <c r="J40" s="246"/>
      <c r="K40" s="246">
        <f t="shared" si="1"/>
        <v>9899000</v>
      </c>
      <c r="L40" s="246">
        <v>1000</v>
      </c>
    </row>
    <row r="41" spans="1:12" ht="20.100000000000001" customHeight="1">
      <c r="A41" s="457" t="s">
        <v>681</v>
      </c>
      <c r="B41" s="150"/>
      <c r="C41" s="145">
        <v>2005</v>
      </c>
      <c r="D41" s="252">
        <v>1600000</v>
      </c>
      <c r="E41" s="252"/>
      <c r="F41" s="246"/>
      <c r="G41" s="246">
        <f t="shared" si="0"/>
        <v>1600000</v>
      </c>
      <c r="H41" s="253">
        <v>1599000</v>
      </c>
      <c r="I41" s="252">
        <v>0</v>
      </c>
      <c r="J41" s="246"/>
      <c r="K41" s="246">
        <f t="shared" si="1"/>
        <v>1599000</v>
      </c>
      <c r="L41" s="246">
        <v>1000</v>
      </c>
    </row>
    <row r="42" spans="1:12" ht="20.100000000000001" customHeight="1">
      <c r="A42" s="458" t="s">
        <v>28</v>
      </c>
      <c r="B42" s="151"/>
      <c r="C42" s="152">
        <v>2006</v>
      </c>
      <c r="D42" s="252">
        <v>1045000</v>
      </c>
      <c r="E42" s="252"/>
      <c r="F42" s="246"/>
      <c r="G42" s="246">
        <f t="shared" si="0"/>
        <v>1045000</v>
      </c>
      <c r="H42" s="253">
        <v>1044000</v>
      </c>
      <c r="I42" s="252">
        <v>0</v>
      </c>
      <c r="J42" s="246"/>
      <c r="K42" s="246">
        <f t="shared" si="1"/>
        <v>1044000</v>
      </c>
      <c r="L42" s="246">
        <f t="shared" ref="L42:L145" si="3">G42-K42</f>
        <v>1000</v>
      </c>
    </row>
    <row r="43" spans="1:12" ht="20.100000000000001" customHeight="1">
      <c r="A43" s="458" t="s">
        <v>335</v>
      </c>
      <c r="B43" s="151"/>
      <c r="C43" s="152">
        <v>2006</v>
      </c>
      <c r="D43" s="252">
        <v>285260</v>
      </c>
      <c r="E43" s="252"/>
      <c r="F43" s="246"/>
      <c r="G43" s="246">
        <f t="shared" si="0"/>
        <v>285260</v>
      </c>
      <c r="H43" s="253">
        <v>284260</v>
      </c>
      <c r="I43" s="252">
        <v>0</v>
      </c>
      <c r="J43" s="246"/>
      <c r="K43" s="246">
        <f t="shared" si="1"/>
        <v>284260</v>
      </c>
      <c r="L43" s="246">
        <f t="shared" si="3"/>
        <v>1000</v>
      </c>
    </row>
    <row r="44" spans="1:12" ht="20.100000000000001" customHeight="1">
      <c r="A44" s="458" t="s">
        <v>336</v>
      </c>
      <c r="B44" s="151"/>
      <c r="C44" s="152">
        <v>2006</v>
      </c>
      <c r="D44" s="252">
        <v>9900000</v>
      </c>
      <c r="E44" s="252"/>
      <c r="F44" s="246"/>
      <c r="G44" s="246">
        <f t="shared" si="0"/>
        <v>9900000</v>
      </c>
      <c r="H44" s="253">
        <v>9899000</v>
      </c>
      <c r="I44" s="252">
        <v>0</v>
      </c>
      <c r="J44" s="246"/>
      <c r="K44" s="246">
        <f t="shared" si="1"/>
        <v>9899000</v>
      </c>
      <c r="L44" s="246">
        <f t="shared" si="3"/>
        <v>1000</v>
      </c>
    </row>
    <row r="45" spans="1:12" ht="20.100000000000001" customHeight="1">
      <c r="A45" s="458" t="s">
        <v>29</v>
      </c>
      <c r="B45" s="151"/>
      <c r="C45" s="152">
        <v>2006</v>
      </c>
      <c r="D45" s="252">
        <v>600000</v>
      </c>
      <c r="E45" s="252"/>
      <c r="F45" s="246"/>
      <c r="G45" s="246">
        <f t="shared" si="0"/>
        <v>600000</v>
      </c>
      <c r="H45" s="253">
        <v>599000</v>
      </c>
      <c r="I45" s="252">
        <v>0</v>
      </c>
      <c r="J45" s="246"/>
      <c r="K45" s="246">
        <f t="shared" si="1"/>
        <v>599000</v>
      </c>
      <c r="L45" s="246">
        <f t="shared" si="3"/>
        <v>1000</v>
      </c>
    </row>
    <row r="46" spans="1:12" ht="20.100000000000001" customHeight="1">
      <c r="A46" s="458" t="s">
        <v>337</v>
      </c>
      <c r="B46" s="151"/>
      <c r="C46" s="152">
        <v>2006</v>
      </c>
      <c r="D46" s="252">
        <v>13000000</v>
      </c>
      <c r="E46" s="252"/>
      <c r="F46" s="246"/>
      <c r="G46" s="246">
        <f t="shared" si="0"/>
        <v>13000000</v>
      </c>
      <c r="H46" s="253">
        <v>12999000</v>
      </c>
      <c r="I46" s="252">
        <v>0</v>
      </c>
      <c r="J46" s="246"/>
      <c r="K46" s="246">
        <f t="shared" si="1"/>
        <v>12999000</v>
      </c>
      <c r="L46" s="246">
        <f t="shared" si="3"/>
        <v>1000</v>
      </c>
    </row>
    <row r="47" spans="1:12" ht="20.100000000000001" customHeight="1">
      <c r="A47" s="459" t="s">
        <v>338</v>
      </c>
      <c r="B47" s="151"/>
      <c r="C47" s="152">
        <v>2007</v>
      </c>
      <c r="D47" s="252">
        <v>2970000</v>
      </c>
      <c r="E47" s="252"/>
      <c r="F47" s="246"/>
      <c r="G47" s="246">
        <f t="shared" si="0"/>
        <v>2970000</v>
      </c>
      <c r="H47" s="253">
        <v>2969000</v>
      </c>
      <c r="I47" s="252">
        <v>0</v>
      </c>
      <c r="J47" s="246"/>
      <c r="K47" s="246">
        <f t="shared" si="1"/>
        <v>2969000</v>
      </c>
      <c r="L47" s="246">
        <f t="shared" si="3"/>
        <v>1000</v>
      </c>
    </row>
    <row r="48" spans="1:12" ht="20.100000000000001" customHeight="1">
      <c r="A48" s="459" t="s">
        <v>339</v>
      </c>
      <c r="B48" s="151"/>
      <c r="C48" s="152">
        <v>2007</v>
      </c>
      <c r="D48" s="252">
        <v>1254000</v>
      </c>
      <c r="E48" s="252"/>
      <c r="F48" s="246"/>
      <c r="G48" s="246">
        <f t="shared" si="0"/>
        <v>1254000</v>
      </c>
      <c r="H48" s="253">
        <v>1253000</v>
      </c>
      <c r="I48" s="252">
        <v>0</v>
      </c>
      <c r="J48" s="246"/>
      <c r="K48" s="246">
        <f t="shared" si="1"/>
        <v>1253000</v>
      </c>
      <c r="L48" s="246">
        <f t="shared" si="3"/>
        <v>1000</v>
      </c>
    </row>
    <row r="49" spans="1:12" ht="20.100000000000001" customHeight="1">
      <c r="A49" s="459" t="s">
        <v>44</v>
      </c>
      <c r="B49" s="151"/>
      <c r="C49" s="152">
        <v>2007</v>
      </c>
      <c r="D49" s="252">
        <v>308000</v>
      </c>
      <c r="E49" s="252"/>
      <c r="F49" s="246"/>
      <c r="G49" s="246">
        <f t="shared" si="0"/>
        <v>308000</v>
      </c>
      <c r="H49" s="253">
        <v>307000</v>
      </c>
      <c r="I49" s="252">
        <v>0</v>
      </c>
      <c r="J49" s="246"/>
      <c r="K49" s="246">
        <f t="shared" si="1"/>
        <v>307000</v>
      </c>
      <c r="L49" s="246">
        <f t="shared" si="3"/>
        <v>1000</v>
      </c>
    </row>
    <row r="50" spans="1:12" ht="20.100000000000001" customHeight="1">
      <c r="A50" s="459" t="s">
        <v>340</v>
      </c>
      <c r="B50" s="151"/>
      <c r="C50" s="152">
        <v>2007</v>
      </c>
      <c r="D50" s="252">
        <v>792000</v>
      </c>
      <c r="E50" s="252"/>
      <c r="F50" s="246"/>
      <c r="G50" s="246">
        <f t="shared" si="0"/>
        <v>792000</v>
      </c>
      <c r="H50" s="253">
        <v>791000</v>
      </c>
      <c r="I50" s="252">
        <v>0</v>
      </c>
      <c r="J50" s="246"/>
      <c r="K50" s="246">
        <f t="shared" si="1"/>
        <v>791000</v>
      </c>
      <c r="L50" s="246">
        <f t="shared" si="3"/>
        <v>1000</v>
      </c>
    </row>
    <row r="51" spans="1:12" ht="20.100000000000001" customHeight="1">
      <c r="A51" s="459" t="s">
        <v>341</v>
      </c>
      <c r="B51" s="151"/>
      <c r="C51" s="152">
        <v>2007</v>
      </c>
      <c r="D51" s="252">
        <v>308430</v>
      </c>
      <c r="E51" s="252"/>
      <c r="F51" s="246"/>
      <c r="G51" s="246">
        <f t="shared" si="0"/>
        <v>308430</v>
      </c>
      <c r="H51" s="253">
        <v>307430</v>
      </c>
      <c r="I51" s="252">
        <v>0</v>
      </c>
      <c r="J51" s="246"/>
      <c r="K51" s="246">
        <f t="shared" si="1"/>
        <v>307430</v>
      </c>
      <c r="L51" s="246">
        <f t="shared" si="3"/>
        <v>1000</v>
      </c>
    </row>
    <row r="52" spans="1:12" ht="20.100000000000001" customHeight="1">
      <c r="A52" s="459" t="s">
        <v>342</v>
      </c>
      <c r="B52" s="151"/>
      <c r="C52" s="152">
        <v>2007</v>
      </c>
      <c r="D52" s="252">
        <v>187500</v>
      </c>
      <c r="E52" s="252"/>
      <c r="F52" s="246"/>
      <c r="G52" s="246">
        <f t="shared" si="0"/>
        <v>187500</v>
      </c>
      <c r="H52" s="253">
        <v>186500</v>
      </c>
      <c r="I52" s="252">
        <v>0</v>
      </c>
      <c r="J52" s="246"/>
      <c r="K52" s="246">
        <f t="shared" si="1"/>
        <v>186500</v>
      </c>
      <c r="L52" s="246">
        <f t="shared" si="3"/>
        <v>1000</v>
      </c>
    </row>
    <row r="53" spans="1:12" ht="20.100000000000001" customHeight="1">
      <c r="A53" s="459" t="s">
        <v>343</v>
      </c>
      <c r="B53" s="151"/>
      <c r="C53" s="152">
        <v>2007</v>
      </c>
      <c r="D53" s="252">
        <v>379500</v>
      </c>
      <c r="E53" s="252"/>
      <c r="F53" s="246"/>
      <c r="G53" s="246">
        <f t="shared" si="0"/>
        <v>379500</v>
      </c>
      <c r="H53" s="253">
        <v>378500</v>
      </c>
      <c r="I53" s="252">
        <v>0</v>
      </c>
      <c r="J53" s="246"/>
      <c r="K53" s="246">
        <f t="shared" si="1"/>
        <v>378500</v>
      </c>
      <c r="L53" s="246">
        <f t="shared" si="3"/>
        <v>1000</v>
      </c>
    </row>
    <row r="54" spans="1:12" ht="20.100000000000001" customHeight="1">
      <c r="A54" s="459" t="s">
        <v>344</v>
      </c>
      <c r="B54" s="151"/>
      <c r="C54" s="152">
        <v>2007</v>
      </c>
      <c r="D54" s="252">
        <v>495000</v>
      </c>
      <c r="E54" s="252"/>
      <c r="F54" s="246"/>
      <c r="G54" s="246">
        <f t="shared" si="0"/>
        <v>495000</v>
      </c>
      <c r="H54" s="253">
        <v>494000</v>
      </c>
      <c r="I54" s="252">
        <v>0</v>
      </c>
      <c r="J54" s="246"/>
      <c r="K54" s="246">
        <f t="shared" si="1"/>
        <v>494000</v>
      </c>
      <c r="L54" s="246">
        <f t="shared" si="3"/>
        <v>1000</v>
      </c>
    </row>
    <row r="55" spans="1:12" ht="20.100000000000001" customHeight="1">
      <c r="A55" s="459" t="s">
        <v>345</v>
      </c>
      <c r="B55" s="151"/>
      <c r="C55" s="152">
        <v>2007</v>
      </c>
      <c r="D55" s="252">
        <v>231000</v>
      </c>
      <c r="E55" s="252"/>
      <c r="F55" s="246"/>
      <c r="G55" s="246">
        <f t="shared" si="0"/>
        <v>231000</v>
      </c>
      <c r="H55" s="253">
        <v>230000</v>
      </c>
      <c r="I55" s="252">
        <f t="shared" ref="I55:I130" si="4">G55-H55-1000</f>
        <v>0</v>
      </c>
      <c r="J55" s="246"/>
      <c r="K55" s="246">
        <f t="shared" si="1"/>
        <v>230000</v>
      </c>
      <c r="L55" s="246">
        <f t="shared" si="3"/>
        <v>1000</v>
      </c>
    </row>
    <row r="56" spans="1:12" ht="20.100000000000001" customHeight="1">
      <c r="A56" s="459" t="s">
        <v>346</v>
      </c>
      <c r="B56" s="151"/>
      <c r="C56" s="152">
        <v>2007</v>
      </c>
      <c r="D56" s="252">
        <v>5750000</v>
      </c>
      <c r="E56" s="252"/>
      <c r="F56" s="246"/>
      <c r="G56" s="246">
        <f t="shared" si="0"/>
        <v>5750000</v>
      </c>
      <c r="H56" s="253">
        <v>5749000</v>
      </c>
      <c r="I56" s="252">
        <f t="shared" si="4"/>
        <v>0</v>
      </c>
      <c r="J56" s="246"/>
      <c r="K56" s="246">
        <f t="shared" si="1"/>
        <v>5749000</v>
      </c>
      <c r="L56" s="246">
        <f t="shared" si="3"/>
        <v>1000</v>
      </c>
    </row>
    <row r="57" spans="1:12" ht="20.100000000000001" customHeight="1">
      <c r="A57" s="460" t="s">
        <v>25</v>
      </c>
      <c r="B57" s="147"/>
      <c r="C57" s="148">
        <v>2001</v>
      </c>
      <c r="D57" s="167">
        <v>9000000</v>
      </c>
      <c r="E57" s="252"/>
      <c r="F57" s="254"/>
      <c r="G57" s="254">
        <f t="shared" si="0"/>
        <v>9000000</v>
      </c>
      <c r="H57" s="253">
        <v>8999000</v>
      </c>
      <c r="I57" s="167">
        <v>0</v>
      </c>
      <c r="J57" s="254"/>
      <c r="K57" s="254">
        <f t="shared" si="1"/>
        <v>8999000</v>
      </c>
      <c r="L57" s="254">
        <f>G57-H57</f>
        <v>1000</v>
      </c>
    </row>
    <row r="58" spans="1:12" ht="20.100000000000001" customHeight="1">
      <c r="A58" s="460" t="s">
        <v>26</v>
      </c>
      <c r="B58" s="147"/>
      <c r="C58" s="148">
        <v>2001</v>
      </c>
      <c r="D58" s="167">
        <v>26500000</v>
      </c>
      <c r="E58" s="252"/>
      <c r="F58" s="254"/>
      <c r="G58" s="254">
        <f t="shared" si="0"/>
        <v>26500000</v>
      </c>
      <c r="H58" s="253">
        <v>26499000</v>
      </c>
      <c r="I58" s="167">
        <v>0</v>
      </c>
      <c r="J58" s="254"/>
      <c r="K58" s="254">
        <f t="shared" si="1"/>
        <v>26499000</v>
      </c>
      <c r="L58" s="254">
        <f>G58-H58</f>
        <v>1000</v>
      </c>
    </row>
    <row r="59" spans="1:12" ht="20.100000000000001" customHeight="1">
      <c r="A59" s="461" t="s">
        <v>347</v>
      </c>
      <c r="B59" s="153"/>
      <c r="C59" s="154">
        <v>2006</v>
      </c>
      <c r="D59" s="167">
        <v>1980000</v>
      </c>
      <c r="E59" s="252"/>
      <c r="F59" s="254"/>
      <c r="G59" s="254">
        <f t="shared" si="0"/>
        <v>1980000</v>
      </c>
      <c r="H59" s="253">
        <v>1979000</v>
      </c>
      <c r="I59" s="167">
        <f t="shared" ref="I59:I103" si="5">G59-H59-1000</f>
        <v>0</v>
      </c>
      <c r="J59" s="254"/>
      <c r="K59" s="254">
        <f t="shared" si="1"/>
        <v>1979000</v>
      </c>
      <c r="L59" s="254">
        <f t="shared" ref="L59:L103" si="6">G59-K59</f>
        <v>1000</v>
      </c>
    </row>
    <row r="60" spans="1:12" ht="20.100000000000001" customHeight="1">
      <c r="A60" s="461" t="s">
        <v>348</v>
      </c>
      <c r="B60" s="153"/>
      <c r="C60" s="154">
        <v>2006</v>
      </c>
      <c r="D60" s="167">
        <v>1200000</v>
      </c>
      <c r="E60" s="252"/>
      <c r="F60" s="254"/>
      <c r="G60" s="254">
        <f t="shared" si="0"/>
        <v>1200000</v>
      </c>
      <c r="H60" s="253">
        <v>1199000</v>
      </c>
      <c r="I60" s="167">
        <f t="shared" si="5"/>
        <v>0</v>
      </c>
      <c r="J60" s="254"/>
      <c r="K60" s="254">
        <f t="shared" si="1"/>
        <v>1199000</v>
      </c>
      <c r="L60" s="254">
        <f t="shared" si="6"/>
        <v>1000</v>
      </c>
    </row>
    <row r="61" spans="1:12" ht="20.100000000000001" customHeight="1">
      <c r="A61" s="461" t="s">
        <v>349</v>
      </c>
      <c r="B61" s="153"/>
      <c r="C61" s="154">
        <v>2006</v>
      </c>
      <c r="D61" s="167">
        <v>9999000</v>
      </c>
      <c r="E61" s="252"/>
      <c r="F61" s="254"/>
      <c r="G61" s="254">
        <f t="shared" si="0"/>
        <v>9999000</v>
      </c>
      <c r="H61" s="253">
        <v>9998000</v>
      </c>
      <c r="I61" s="167">
        <f t="shared" si="5"/>
        <v>0</v>
      </c>
      <c r="J61" s="254"/>
      <c r="K61" s="254">
        <f t="shared" si="1"/>
        <v>9998000</v>
      </c>
      <c r="L61" s="254">
        <f t="shared" si="6"/>
        <v>1000</v>
      </c>
    </row>
    <row r="62" spans="1:12" ht="20.100000000000001" customHeight="1">
      <c r="A62" s="155" t="s">
        <v>0</v>
      </c>
      <c r="B62" s="153"/>
      <c r="C62" s="154">
        <v>2007</v>
      </c>
      <c r="D62" s="167">
        <v>6238000</v>
      </c>
      <c r="E62" s="246"/>
      <c r="F62" s="254"/>
      <c r="G62" s="254">
        <f t="shared" si="0"/>
        <v>6238000</v>
      </c>
      <c r="H62" s="253">
        <v>6237000</v>
      </c>
      <c r="I62" s="167">
        <f t="shared" si="5"/>
        <v>0</v>
      </c>
      <c r="J62" s="254"/>
      <c r="K62" s="254">
        <f t="shared" si="1"/>
        <v>6237000</v>
      </c>
      <c r="L62" s="254">
        <f t="shared" si="6"/>
        <v>1000</v>
      </c>
    </row>
    <row r="63" spans="1:12" ht="20.100000000000001" customHeight="1">
      <c r="A63" s="155" t="s">
        <v>350</v>
      </c>
      <c r="B63" s="153"/>
      <c r="C63" s="154">
        <v>2007</v>
      </c>
      <c r="D63" s="167">
        <v>12096000</v>
      </c>
      <c r="E63" s="246"/>
      <c r="F63" s="254"/>
      <c r="G63" s="254">
        <f t="shared" si="0"/>
        <v>12096000</v>
      </c>
      <c r="H63" s="253">
        <v>12095000</v>
      </c>
      <c r="I63" s="167">
        <f t="shared" si="5"/>
        <v>0</v>
      </c>
      <c r="J63" s="254"/>
      <c r="K63" s="254">
        <f t="shared" si="1"/>
        <v>12095000</v>
      </c>
      <c r="L63" s="254">
        <f t="shared" si="6"/>
        <v>1000</v>
      </c>
    </row>
    <row r="64" spans="1:12" ht="20.100000000000001" customHeight="1">
      <c r="A64" s="155" t="s">
        <v>351</v>
      </c>
      <c r="B64" s="153"/>
      <c r="C64" s="154">
        <v>2007</v>
      </c>
      <c r="D64" s="167">
        <v>53424000</v>
      </c>
      <c r="E64" s="246"/>
      <c r="F64" s="254"/>
      <c r="G64" s="254">
        <f t="shared" si="0"/>
        <v>53424000</v>
      </c>
      <c r="H64" s="253">
        <v>53423000</v>
      </c>
      <c r="I64" s="167">
        <f t="shared" si="5"/>
        <v>0</v>
      </c>
      <c r="J64" s="254"/>
      <c r="K64" s="254">
        <f t="shared" si="1"/>
        <v>53423000</v>
      </c>
      <c r="L64" s="254">
        <f t="shared" si="6"/>
        <v>1000</v>
      </c>
    </row>
    <row r="65" spans="1:12" ht="20.100000000000001" customHeight="1">
      <c r="A65" s="155" t="s">
        <v>352</v>
      </c>
      <c r="B65" s="153"/>
      <c r="C65" s="154">
        <v>2007</v>
      </c>
      <c r="D65" s="167">
        <v>1914000</v>
      </c>
      <c r="E65" s="246"/>
      <c r="F65" s="254"/>
      <c r="G65" s="254">
        <f t="shared" si="0"/>
        <v>1914000</v>
      </c>
      <c r="H65" s="253">
        <v>1913000</v>
      </c>
      <c r="I65" s="167">
        <f t="shared" si="5"/>
        <v>0</v>
      </c>
      <c r="J65" s="254"/>
      <c r="K65" s="254">
        <f t="shared" si="1"/>
        <v>1913000</v>
      </c>
      <c r="L65" s="254">
        <f t="shared" si="6"/>
        <v>1000</v>
      </c>
    </row>
    <row r="66" spans="1:12" ht="20.100000000000001" customHeight="1">
      <c r="A66" s="155" t="s">
        <v>353</v>
      </c>
      <c r="B66" s="153"/>
      <c r="C66" s="154">
        <v>2007</v>
      </c>
      <c r="D66" s="167">
        <v>1463000</v>
      </c>
      <c r="E66" s="246"/>
      <c r="F66" s="254"/>
      <c r="G66" s="254">
        <f t="shared" si="0"/>
        <v>1463000</v>
      </c>
      <c r="H66" s="253">
        <v>1462000</v>
      </c>
      <c r="I66" s="167">
        <f t="shared" si="5"/>
        <v>0</v>
      </c>
      <c r="J66" s="254"/>
      <c r="K66" s="254">
        <f t="shared" si="1"/>
        <v>1462000</v>
      </c>
      <c r="L66" s="254">
        <f t="shared" si="6"/>
        <v>1000</v>
      </c>
    </row>
    <row r="67" spans="1:12" ht="20.100000000000001" customHeight="1">
      <c r="A67" s="155" t="s">
        <v>354</v>
      </c>
      <c r="B67" s="153"/>
      <c r="C67" s="154">
        <v>2007</v>
      </c>
      <c r="D67" s="167">
        <v>17886000</v>
      </c>
      <c r="E67" s="246"/>
      <c r="F67" s="254"/>
      <c r="G67" s="254">
        <f t="shared" si="0"/>
        <v>17886000</v>
      </c>
      <c r="H67" s="253">
        <v>17885000</v>
      </c>
      <c r="I67" s="167">
        <f t="shared" si="5"/>
        <v>0</v>
      </c>
      <c r="J67" s="254"/>
      <c r="K67" s="254">
        <f t="shared" si="1"/>
        <v>17885000</v>
      </c>
      <c r="L67" s="254">
        <f t="shared" si="6"/>
        <v>1000</v>
      </c>
    </row>
    <row r="68" spans="1:12" ht="20.100000000000001" customHeight="1">
      <c r="A68" s="155" t="s">
        <v>355</v>
      </c>
      <c r="B68" s="153"/>
      <c r="C68" s="154">
        <v>2007</v>
      </c>
      <c r="D68" s="167">
        <v>792000</v>
      </c>
      <c r="E68" s="246"/>
      <c r="F68" s="254"/>
      <c r="G68" s="254">
        <f t="shared" si="0"/>
        <v>792000</v>
      </c>
      <c r="H68" s="253">
        <v>791000</v>
      </c>
      <c r="I68" s="167">
        <f t="shared" si="5"/>
        <v>0</v>
      </c>
      <c r="J68" s="254"/>
      <c r="K68" s="254">
        <f t="shared" si="1"/>
        <v>791000</v>
      </c>
      <c r="L68" s="254">
        <f t="shared" si="6"/>
        <v>1000</v>
      </c>
    </row>
    <row r="69" spans="1:12" ht="20.100000000000001" customHeight="1">
      <c r="A69" s="155" t="s">
        <v>356</v>
      </c>
      <c r="B69" s="153"/>
      <c r="C69" s="154">
        <v>2007</v>
      </c>
      <c r="D69" s="167">
        <v>4246000</v>
      </c>
      <c r="E69" s="246"/>
      <c r="F69" s="254"/>
      <c r="G69" s="254">
        <f t="shared" si="0"/>
        <v>4246000</v>
      </c>
      <c r="H69" s="253">
        <v>4245000</v>
      </c>
      <c r="I69" s="167">
        <f t="shared" si="5"/>
        <v>0</v>
      </c>
      <c r="J69" s="254"/>
      <c r="K69" s="254">
        <f t="shared" si="1"/>
        <v>4245000</v>
      </c>
      <c r="L69" s="254">
        <f t="shared" si="6"/>
        <v>1000</v>
      </c>
    </row>
    <row r="70" spans="1:12" ht="20.100000000000001" customHeight="1">
      <c r="A70" s="155" t="s">
        <v>357</v>
      </c>
      <c r="B70" s="153"/>
      <c r="C70" s="154">
        <v>2007</v>
      </c>
      <c r="D70" s="167">
        <v>4595130</v>
      </c>
      <c r="E70" s="246"/>
      <c r="F70" s="254"/>
      <c r="G70" s="254">
        <f t="shared" si="0"/>
        <v>4595130</v>
      </c>
      <c r="H70" s="253">
        <v>4594130</v>
      </c>
      <c r="I70" s="167">
        <f t="shared" si="5"/>
        <v>0</v>
      </c>
      <c r="J70" s="254"/>
      <c r="K70" s="254">
        <f t="shared" si="1"/>
        <v>4594130</v>
      </c>
      <c r="L70" s="254">
        <f t="shared" si="6"/>
        <v>1000</v>
      </c>
    </row>
    <row r="71" spans="1:12" ht="20.100000000000001" customHeight="1">
      <c r="A71" s="155" t="s">
        <v>358</v>
      </c>
      <c r="B71" s="153"/>
      <c r="C71" s="154">
        <v>2007</v>
      </c>
      <c r="D71" s="167">
        <v>7535308</v>
      </c>
      <c r="E71" s="246"/>
      <c r="F71" s="254"/>
      <c r="G71" s="254">
        <f t="shared" si="0"/>
        <v>7535308</v>
      </c>
      <c r="H71" s="253">
        <v>7534308</v>
      </c>
      <c r="I71" s="167">
        <f t="shared" si="5"/>
        <v>0</v>
      </c>
      <c r="J71" s="254"/>
      <c r="K71" s="254">
        <f t="shared" si="1"/>
        <v>7534308</v>
      </c>
      <c r="L71" s="254">
        <f t="shared" si="6"/>
        <v>1000</v>
      </c>
    </row>
    <row r="72" spans="1:12" ht="20.100000000000001" customHeight="1">
      <c r="A72" s="155" t="s">
        <v>359</v>
      </c>
      <c r="B72" s="153"/>
      <c r="C72" s="154">
        <v>2007</v>
      </c>
      <c r="D72" s="167">
        <v>107000000</v>
      </c>
      <c r="E72" s="246"/>
      <c r="F72" s="254"/>
      <c r="G72" s="254">
        <f t="shared" ref="G72:G130" si="7">D72+E72-F72</f>
        <v>107000000</v>
      </c>
      <c r="H72" s="253">
        <v>106999000</v>
      </c>
      <c r="I72" s="167">
        <f t="shared" si="5"/>
        <v>0</v>
      </c>
      <c r="J72" s="254"/>
      <c r="K72" s="254">
        <f t="shared" si="1"/>
        <v>106999000</v>
      </c>
      <c r="L72" s="254">
        <f t="shared" si="6"/>
        <v>1000</v>
      </c>
    </row>
    <row r="73" spans="1:12" ht="20.100000000000001" customHeight="1">
      <c r="A73" s="155" t="s">
        <v>360</v>
      </c>
      <c r="B73" s="153"/>
      <c r="C73" s="154">
        <v>2008</v>
      </c>
      <c r="D73" s="167">
        <v>10000000</v>
      </c>
      <c r="E73" s="252"/>
      <c r="F73" s="254"/>
      <c r="G73" s="254">
        <f t="shared" si="7"/>
        <v>10000000</v>
      </c>
      <c r="H73" s="253">
        <v>9999000</v>
      </c>
      <c r="I73" s="167">
        <f t="shared" si="5"/>
        <v>0</v>
      </c>
      <c r="J73" s="254"/>
      <c r="K73" s="254">
        <f t="shared" si="1"/>
        <v>9999000</v>
      </c>
      <c r="L73" s="254">
        <f t="shared" si="6"/>
        <v>1000</v>
      </c>
    </row>
    <row r="74" spans="1:12" ht="20.100000000000001" customHeight="1">
      <c r="A74" s="155" t="s">
        <v>361</v>
      </c>
      <c r="B74" s="153"/>
      <c r="C74" s="154">
        <v>2008</v>
      </c>
      <c r="D74" s="167">
        <v>1372500</v>
      </c>
      <c r="E74" s="252"/>
      <c r="F74" s="254"/>
      <c r="G74" s="254">
        <f t="shared" si="7"/>
        <v>1372500</v>
      </c>
      <c r="H74" s="253">
        <v>1371500</v>
      </c>
      <c r="I74" s="167">
        <f t="shared" si="5"/>
        <v>0</v>
      </c>
      <c r="J74" s="254"/>
      <c r="K74" s="254">
        <f t="shared" si="1"/>
        <v>1371500</v>
      </c>
      <c r="L74" s="254">
        <f t="shared" si="6"/>
        <v>1000</v>
      </c>
    </row>
    <row r="75" spans="1:12" ht="20.100000000000001" customHeight="1">
      <c r="A75" s="155" t="s">
        <v>362</v>
      </c>
      <c r="B75" s="153"/>
      <c r="C75" s="154">
        <v>2008</v>
      </c>
      <c r="D75" s="167">
        <v>1011530</v>
      </c>
      <c r="E75" s="252"/>
      <c r="F75" s="254"/>
      <c r="G75" s="254">
        <f t="shared" si="7"/>
        <v>1011530</v>
      </c>
      <c r="H75" s="253">
        <v>1010530</v>
      </c>
      <c r="I75" s="167">
        <f t="shared" si="5"/>
        <v>0</v>
      </c>
      <c r="J75" s="254"/>
      <c r="K75" s="254">
        <f t="shared" si="1"/>
        <v>1010530</v>
      </c>
      <c r="L75" s="254">
        <f t="shared" si="6"/>
        <v>1000</v>
      </c>
    </row>
    <row r="76" spans="1:12" ht="20.100000000000001" customHeight="1">
      <c r="A76" s="155" t="s">
        <v>363</v>
      </c>
      <c r="B76" s="153"/>
      <c r="C76" s="154">
        <v>2008</v>
      </c>
      <c r="D76" s="167">
        <v>336840</v>
      </c>
      <c r="E76" s="252"/>
      <c r="F76" s="254"/>
      <c r="G76" s="254">
        <f t="shared" si="7"/>
        <v>336840</v>
      </c>
      <c r="H76" s="253">
        <v>335840</v>
      </c>
      <c r="I76" s="167">
        <f t="shared" si="5"/>
        <v>0</v>
      </c>
      <c r="J76" s="254"/>
      <c r="K76" s="254">
        <f t="shared" si="1"/>
        <v>335840</v>
      </c>
      <c r="L76" s="254">
        <f t="shared" si="6"/>
        <v>1000</v>
      </c>
    </row>
    <row r="77" spans="1:12" ht="20.100000000000001" customHeight="1">
      <c r="A77" s="155" t="s">
        <v>364</v>
      </c>
      <c r="B77" s="153"/>
      <c r="C77" s="154">
        <v>2008</v>
      </c>
      <c r="D77" s="167">
        <v>4535750</v>
      </c>
      <c r="E77" s="252"/>
      <c r="F77" s="254"/>
      <c r="G77" s="254">
        <f t="shared" si="7"/>
        <v>4535750</v>
      </c>
      <c r="H77" s="253">
        <v>4534750</v>
      </c>
      <c r="I77" s="167">
        <f t="shared" si="5"/>
        <v>0</v>
      </c>
      <c r="J77" s="254"/>
      <c r="K77" s="254">
        <f t="shared" si="1"/>
        <v>4534750</v>
      </c>
      <c r="L77" s="254">
        <f t="shared" si="6"/>
        <v>1000</v>
      </c>
    </row>
    <row r="78" spans="1:12" ht="20.100000000000001" customHeight="1">
      <c r="A78" s="155" t="s">
        <v>365</v>
      </c>
      <c r="B78" s="153"/>
      <c r="C78" s="154">
        <v>2008</v>
      </c>
      <c r="D78" s="167">
        <v>2000000</v>
      </c>
      <c r="E78" s="252"/>
      <c r="F78" s="254"/>
      <c r="G78" s="254">
        <f t="shared" si="7"/>
        <v>2000000</v>
      </c>
      <c r="H78" s="253">
        <v>1999000</v>
      </c>
      <c r="I78" s="167">
        <f t="shared" si="5"/>
        <v>0</v>
      </c>
      <c r="J78" s="254"/>
      <c r="K78" s="254">
        <f t="shared" si="1"/>
        <v>1999000</v>
      </c>
      <c r="L78" s="254">
        <f t="shared" si="6"/>
        <v>1000</v>
      </c>
    </row>
    <row r="79" spans="1:12" ht="20.100000000000001" customHeight="1">
      <c r="A79" s="155" t="s">
        <v>366</v>
      </c>
      <c r="B79" s="153"/>
      <c r="C79" s="154">
        <v>2008</v>
      </c>
      <c r="D79" s="254">
        <v>880000</v>
      </c>
      <c r="E79" s="246"/>
      <c r="F79" s="254"/>
      <c r="G79" s="254">
        <f t="shared" si="7"/>
        <v>880000</v>
      </c>
      <c r="H79" s="253">
        <v>879000</v>
      </c>
      <c r="I79" s="167">
        <f t="shared" si="5"/>
        <v>0</v>
      </c>
      <c r="J79" s="254"/>
      <c r="K79" s="254">
        <f t="shared" si="1"/>
        <v>879000</v>
      </c>
      <c r="L79" s="254">
        <f t="shared" si="6"/>
        <v>1000</v>
      </c>
    </row>
    <row r="80" spans="1:12" ht="20.100000000000001" customHeight="1">
      <c r="A80" s="155" t="s">
        <v>367</v>
      </c>
      <c r="B80" s="153"/>
      <c r="C80" s="154">
        <v>2008</v>
      </c>
      <c r="D80" s="167">
        <v>1608630</v>
      </c>
      <c r="E80" s="252"/>
      <c r="F80" s="254"/>
      <c r="G80" s="254">
        <f t="shared" si="7"/>
        <v>1608630</v>
      </c>
      <c r="H80" s="253">
        <v>1607630</v>
      </c>
      <c r="I80" s="167">
        <f t="shared" si="5"/>
        <v>0</v>
      </c>
      <c r="J80" s="254"/>
      <c r="K80" s="254">
        <f t="shared" si="1"/>
        <v>1607630</v>
      </c>
      <c r="L80" s="254">
        <f t="shared" si="6"/>
        <v>1000</v>
      </c>
    </row>
    <row r="81" spans="1:12" ht="20.100000000000001" customHeight="1">
      <c r="A81" s="155" t="s">
        <v>368</v>
      </c>
      <c r="B81" s="153"/>
      <c r="C81" s="154">
        <v>2008</v>
      </c>
      <c r="D81" s="167">
        <v>302500</v>
      </c>
      <c r="E81" s="252"/>
      <c r="F81" s="254"/>
      <c r="G81" s="254">
        <f t="shared" si="7"/>
        <v>302500</v>
      </c>
      <c r="H81" s="253">
        <v>301500</v>
      </c>
      <c r="I81" s="167">
        <f t="shared" si="5"/>
        <v>0</v>
      </c>
      <c r="J81" s="254"/>
      <c r="K81" s="254">
        <f t="shared" si="1"/>
        <v>301500</v>
      </c>
      <c r="L81" s="254">
        <f t="shared" si="6"/>
        <v>1000</v>
      </c>
    </row>
    <row r="82" spans="1:12" ht="20.100000000000001" customHeight="1">
      <c r="A82" s="155" t="s">
        <v>369</v>
      </c>
      <c r="B82" s="153"/>
      <c r="C82" s="154">
        <v>2008</v>
      </c>
      <c r="D82" s="167">
        <v>6930000</v>
      </c>
      <c r="E82" s="252"/>
      <c r="F82" s="254"/>
      <c r="G82" s="254">
        <f t="shared" si="7"/>
        <v>6930000</v>
      </c>
      <c r="H82" s="253">
        <v>6929000</v>
      </c>
      <c r="I82" s="167">
        <f t="shared" si="5"/>
        <v>0</v>
      </c>
      <c r="J82" s="254"/>
      <c r="K82" s="254">
        <f t="shared" si="1"/>
        <v>6929000</v>
      </c>
      <c r="L82" s="254">
        <f t="shared" si="6"/>
        <v>1000</v>
      </c>
    </row>
    <row r="83" spans="1:12" ht="20.100000000000001" customHeight="1">
      <c r="A83" s="155" t="s">
        <v>370</v>
      </c>
      <c r="B83" s="153"/>
      <c r="C83" s="154">
        <v>2008</v>
      </c>
      <c r="D83" s="167">
        <v>1542600</v>
      </c>
      <c r="E83" s="252"/>
      <c r="F83" s="254"/>
      <c r="G83" s="254">
        <f t="shared" si="7"/>
        <v>1542600</v>
      </c>
      <c r="H83" s="253">
        <v>1541600</v>
      </c>
      <c r="I83" s="167">
        <f t="shared" si="5"/>
        <v>0</v>
      </c>
      <c r="J83" s="254"/>
      <c r="K83" s="254">
        <f t="shared" si="1"/>
        <v>1541600</v>
      </c>
      <c r="L83" s="254">
        <f t="shared" si="6"/>
        <v>1000</v>
      </c>
    </row>
    <row r="84" spans="1:12" ht="20.100000000000001" customHeight="1">
      <c r="A84" s="462" t="s">
        <v>61</v>
      </c>
      <c r="B84" s="160"/>
      <c r="C84" s="161" t="s">
        <v>371</v>
      </c>
      <c r="D84" s="254">
        <v>52000000</v>
      </c>
      <c r="E84" s="258"/>
      <c r="F84" s="254"/>
      <c r="G84" s="254">
        <f t="shared" si="7"/>
        <v>52000000</v>
      </c>
      <c r="H84" s="253">
        <v>51999000</v>
      </c>
      <c r="I84" s="167">
        <f t="shared" si="5"/>
        <v>0</v>
      </c>
      <c r="J84" s="254"/>
      <c r="K84" s="254">
        <f t="shared" si="1"/>
        <v>51999000</v>
      </c>
      <c r="L84" s="254">
        <f t="shared" si="6"/>
        <v>1000</v>
      </c>
    </row>
    <row r="85" spans="1:12" ht="20.100000000000001" customHeight="1">
      <c r="A85" s="462" t="s">
        <v>372</v>
      </c>
      <c r="B85" s="160"/>
      <c r="C85" s="161" t="s">
        <v>373</v>
      </c>
      <c r="D85" s="254">
        <v>336740</v>
      </c>
      <c r="E85" s="258"/>
      <c r="F85" s="254"/>
      <c r="G85" s="254">
        <f t="shared" si="7"/>
        <v>336740</v>
      </c>
      <c r="H85" s="253">
        <v>335740</v>
      </c>
      <c r="I85" s="167">
        <f t="shared" si="5"/>
        <v>0</v>
      </c>
      <c r="J85" s="254"/>
      <c r="K85" s="254">
        <f t="shared" si="1"/>
        <v>335740</v>
      </c>
      <c r="L85" s="254">
        <f t="shared" si="6"/>
        <v>1000</v>
      </c>
    </row>
    <row r="86" spans="1:12" ht="20.100000000000001" customHeight="1">
      <c r="A86" s="462" t="s">
        <v>62</v>
      </c>
      <c r="B86" s="160"/>
      <c r="C86" s="161" t="s">
        <v>373</v>
      </c>
      <c r="D86" s="254">
        <v>244190</v>
      </c>
      <c r="E86" s="258"/>
      <c r="F86" s="254"/>
      <c r="G86" s="254">
        <f t="shared" si="7"/>
        <v>244190</v>
      </c>
      <c r="H86" s="253">
        <v>243190</v>
      </c>
      <c r="I86" s="167">
        <f t="shared" si="5"/>
        <v>0</v>
      </c>
      <c r="J86" s="254"/>
      <c r="K86" s="254">
        <f t="shared" si="1"/>
        <v>243190</v>
      </c>
      <c r="L86" s="254">
        <f t="shared" si="6"/>
        <v>1000</v>
      </c>
    </row>
    <row r="87" spans="1:12" ht="20.100000000000001" customHeight="1">
      <c r="A87" s="462" t="s">
        <v>63</v>
      </c>
      <c r="B87" s="160"/>
      <c r="C87" s="161" t="s">
        <v>373</v>
      </c>
      <c r="D87" s="254">
        <v>2500000</v>
      </c>
      <c r="E87" s="258"/>
      <c r="F87" s="254"/>
      <c r="G87" s="254">
        <f t="shared" si="7"/>
        <v>2500000</v>
      </c>
      <c r="H87" s="253">
        <v>2499000</v>
      </c>
      <c r="I87" s="167">
        <f t="shared" si="5"/>
        <v>0</v>
      </c>
      <c r="J87" s="254"/>
      <c r="K87" s="254">
        <f t="shared" si="1"/>
        <v>2499000</v>
      </c>
      <c r="L87" s="254">
        <f t="shared" si="6"/>
        <v>1000</v>
      </c>
    </row>
    <row r="88" spans="1:12" ht="20.100000000000001" customHeight="1">
      <c r="A88" s="462" t="s">
        <v>64</v>
      </c>
      <c r="B88" s="160"/>
      <c r="C88" s="161" t="s">
        <v>374</v>
      </c>
      <c r="D88" s="254">
        <v>2913000</v>
      </c>
      <c r="E88" s="258"/>
      <c r="F88" s="254"/>
      <c r="G88" s="254">
        <f t="shared" si="7"/>
        <v>2913000</v>
      </c>
      <c r="H88" s="253">
        <v>2912000</v>
      </c>
      <c r="I88" s="167">
        <f t="shared" si="5"/>
        <v>0</v>
      </c>
      <c r="J88" s="254"/>
      <c r="K88" s="254">
        <f t="shared" si="1"/>
        <v>2912000</v>
      </c>
      <c r="L88" s="254">
        <f t="shared" si="6"/>
        <v>1000</v>
      </c>
    </row>
    <row r="89" spans="1:12" ht="20.100000000000001" customHeight="1">
      <c r="A89" s="462" t="s">
        <v>65</v>
      </c>
      <c r="B89" s="160"/>
      <c r="C89" s="161" t="s">
        <v>375</v>
      </c>
      <c r="D89" s="254">
        <v>47993000</v>
      </c>
      <c r="E89" s="258"/>
      <c r="F89" s="254"/>
      <c r="G89" s="254">
        <f t="shared" si="7"/>
        <v>47993000</v>
      </c>
      <c r="H89" s="253">
        <v>47992000</v>
      </c>
      <c r="I89" s="167">
        <f t="shared" si="5"/>
        <v>0</v>
      </c>
      <c r="J89" s="254"/>
      <c r="K89" s="254">
        <f t="shared" si="1"/>
        <v>47992000</v>
      </c>
      <c r="L89" s="254">
        <f t="shared" si="6"/>
        <v>1000</v>
      </c>
    </row>
    <row r="90" spans="1:12" ht="20.100000000000001" customHeight="1">
      <c r="A90" s="462" t="s">
        <v>376</v>
      </c>
      <c r="B90" s="160"/>
      <c r="C90" s="161" t="s">
        <v>377</v>
      </c>
      <c r="D90" s="254">
        <v>1468030</v>
      </c>
      <c r="E90" s="258"/>
      <c r="F90" s="254"/>
      <c r="G90" s="254">
        <f t="shared" si="7"/>
        <v>1468030</v>
      </c>
      <c r="H90" s="253">
        <v>1467030</v>
      </c>
      <c r="I90" s="167">
        <f t="shared" si="5"/>
        <v>0</v>
      </c>
      <c r="J90" s="254"/>
      <c r="K90" s="254">
        <f t="shared" si="1"/>
        <v>1467030</v>
      </c>
      <c r="L90" s="254">
        <f t="shared" si="6"/>
        <v>1000</v>
      </c>
    </row>
    <row r="91" spans="1:12" ht="20.100000000000001" customHeight="1">
      <c r="A91" s="462" t="s">
        <v>378</v>
      </c>
      <c r="B91" s="160"/>
      <c r="C91" s="161" t="s">
        <v>377</v>
      </c>
      <c r="D91" s="254">
        <v>1126160</v>
      </c>
      <c r="E91" s="258"/>
      <c r="F91" s="254"/>
      <c r="G91" s="254">
        <f t="shared" si="7"/>
        <v>1126160</v>
      </c>
      <c r="H91" s="253">
        <v>1125160</v>
      </c>
      <c r="I91" s="167">
        <f t="shared" si="5"/>
        <v>0</v>
      </c>
      <c r="J91" s="254"/>
      <c r="K91" s="254">
        <f t="shared" si="1"/>
        <v>1125160</v>
      </c>
      <c r="L91" s="254">
        <f t="shared" si="6"/>
        <v>1000</v>
      </c>
    </row>
    <row r="92" spans="1:12" ht="20.100000000000001" customHeight="1">
      <c r="A92" s="463" t="s">
        <v>69</v>
      </c>
      <c r="B92" s="162"/>
      <c r="C92" s="163" t="s">
        <v>379</v>
      </c>
      <c r="D92" s="259">
        <v>902000</v>
      </c>
      <c r="E92" s="253"/>
      <c r="F92" s="254"/>
      <c r="G92" s="254">
        <f t="shared" si="7"/>
        <v>902000</v>
      </c>
      <c r="H92" s="253">
        <v>901000</v>
      </c>
      <c r="I92" s="167">
        <f t="shared" si="5"/>
        <v>0</v>
      </c>
      <c r="J92" s="254"/>
      <c r="K92" s="254">
        <f t="shared" si="1"/>
        <v>901000</v>
      </c>
      <c r="L92" s="254">
        <f t="shared" si="6"/>
        <v>1000</v>
      </c>
    </row>
    <row r="93" spans="1:12" ht="20.100000000000001" customHeight="1">
      <c r="A93" s="463" t="s">
        <v>380</v>
      </c>
      <c r="B93" s="162"/>
      <c r="C93" s="163" t="s">
        <v>381</v>
      </c>
      <c r="D93" s="259">
        <v>3682409</v>
      </c>
      <c r="E93" s="253"/>
      <c r="F93" s="254"/>
      <c r="G93" s="254">
        <f t="shared" si="7"/>
        <v>3682409</v>
      </c>
      <c r="H93" s="253">
        <v>3681409</v>
      </c>
      <c r="I93" s="167">
        <f t="shared" si="5"/>
        <v>0</v>
      </c>
      <c r="J93" s="254"/>
      <c r="K93" s="254">
        <f t="shared" si="1"/>
        <v>3681409</v>
      </c>
      <c r="L93" s="254">
        <f t="shared" si="6"/>
        <v>1000</v>
      </c>
    </row>
    <row r="94" spans="1:12" ht="20.100000000000001" customHeight="1">
      <c r="A94" s="463" t="s">
        <v>382</v>
      </c>
      <c r="B94" s="162"/>
      <c r="C94" s="163" t="s">
        <v>383</v>
      </c>
      <c r="D94" s="259">
        <v>7524000</v>
      </c>
      <c r="E94" s="253"/>
      <c r="F94" s="254"/>
      <c r="G94" s="254">
        <f t="shared" si="7"/>
        <v>7524000</v>
      </c>
      <c r="H94" s="253">
        <v>7523000</v>
      </c>
      <c r="I94" s="167">
        <f t="shared" si="5"/>
        <v>0</v>
      </c>
      <c r="J94" s="254"/>
      <c r="K94" s="254">
        <f t="shared" si="1"/>
        <v>7523000</v>
      </c>
      <c r="L94" s="254">
        <f t="shared" si="6"/>
        <v>1000</v>
      </c>
    </row>
    <row r="95" spans="1:12" ht="20.100000000000001" customHeight="1">
      <c r="A95" s="463" t="s">
        <v>384</v>
      </c>
      <c r="B95" s="162"/>
      <c r="C95" s="163" t="s">
        <v>385</v>
      </c>
      <c r="D95" s="259">
        <v>1947000</v>
      </c>
      <c r="E95" s="253"/>
      <c r="F95" s="254"/>
      <c r="G95" s="254">
        <f t="shared" si="7"/>
        <v>1947000</v>
      </c>
      <c r="H95" s="253">
        <v>1946000</v>
      </c>
      <c r="I95" s="167">
        <f t="shared" si="5"/>
        <v>0</v>
      </c>
      <c r="J95" s="254"/>
      <c r="K95" s="254">
        <f t="shared" si="1"/>
        <v>1946000</v>
      </c>
      <c r="L95" s="254">
        <f t="shared" si="6"/>
        <v>1000</v>
      </c>
    </row>
    <row r="96" spans="1:12" ht="20.100000000000001" customHeight="1">
      <c r="A96" s="462" t="s">
        <v>386</v>
      </c>
      <c r="B96" s="160"/>
      <c r="C96" s="161" t="s">
        <v>387</v>
      </c>
      <c r="D96" s="259">
        <v>1699999</v>
      </c>
      <c r="E96" s="253"/>
      <c r="F96" s="254"/>
      <c r="G96" s="254">
        <f t="shared" si="7"/>
        <v>1699999</v>
      </c>
      <c r="H96" s="253">
        <v>1698999</v>
      </c>
      <c r="I96" s="167">
        <f t="shared" si="5"/>
        <v>0</v>
      </c>
      <c r="J96" s="254"/>
      <c r="K96" s="254">
        <f t="shared" si="1"/>
        <v>1698999</v>
      </c>
      <c r="L96" s="254">
        <f t="shared" si="6"/>
        <v>1000</v>
      </c>
    </row>
    <row r="97" spans="1:12" ht="20.100000000000001" customHeight="1">
      <c r="A97" s="464" t="s">
        <v>388</v>
      </c>
      <c r="B97" s="361"/>
      <c r="C97" s="362" t="s">
        <v>389</v>
      </c>
      <c r="D97" s="363">
        <v>497420</v>
      </c>
      <c r="E97" s="250"/>
      <c r="F97" s="256"/>
      <c r="G97" s="254">
        <f t="shared" si="7"/>
        <v>497420</v>
      </c>
      <c r="H97" s="250">
        <v>496420</v>
      </c>
      <c r="I97" s="167">
        <f t="shared" si="5"/>
        <v>0</v>
      </c>
      <c r="J97" s="256"/>
      <c r="K97" s="256">
        <f t="shared" si="1"/>
        <v>496420</v>
      </c>
      <c r="L97" s="256">
        <f t="shared" si="6"/>
        <v>1000</v>
      </c>
    </row>
    <row r="98" spans="1:12" ht="20.100000000000001" customHeight="1">
      <c r="A98" s="463" t="s">
        <v>390</v>
      </c>
      <c r="B98" s="162"/>
      <c r="C98" s="163" t="s">
        <v>391</v>
      </c>
      <c r="D98" s="253">
        <v>19998000</v>
      </c>
      <c r="E98" s="253"/>
      <c r="F98" s="254"/>
      <c r="G98" s="254">
        <f t="shared" si="7"/>
        <v>19998000</v>
      </c>
      <c r="H98" s="253">
        <v>19997000</v>
      </c>
      <c r="I98" s="167">
        <f t="shared" si="5"/>
        <v>0</v>
      </c>
      <c r="J98" s="254"/>
      <c r="K98" s="256">
        <f t="shared" si="1"/>
        <v>19997000</v>
      </c>
      <c r="L98" s="256">
        <f t="shared" si="6"/>
        <v>1000</v>
      </c>
    </row>
    <row r="99" spans="1:12" ht="20.100000000000001" customHeight="1">
      <c r="A99" s="463" t="s">
        <v>392</v>
      </c>
      <c r="B99" s="162"/>
      <c r="C99" s="163" t="s">
        <v>391</v>
      </c>
      <c r="D99" s="253">
        <v>11990000</v>
      </c>
      <c r="E99" s="253"/>
      <c r="F99" s="254"/>
      <c r="G99" s="254">
        <f t="shared" si="7"/>
        <v>11990000</v>
      </c>
      <c r="H99" s="253">
        <v>11989000</v>
      </c>
      <c r="I99" s="167">
        <f t="shared" si="5"/>
        <v>0</v>
      </c>
      <c r="J99" s="254"/>
      <c r="K99" s="256">
        <f t="shared" si="1"/>
        <v>11989000</v>
      </c>
      <c r="L99" s="256">
        <f t="shared" si="6"/>
        <v>1000</v>
      </c>
    </row>
    <row r="100" spans="1:12" ht="20.100000000000001" customHeight="1">
      <c r="A100" s="463" t="s">
        <v>393</v>
      </c>
      <c r="B100" s="162"/>
      <c r="C100" s="163" t="s">
        <v>394</v>
      </c>
      <c r="D100" s="253">
        <v>463950</v>
      </c>
      <c r="E100" s="253"/>
      <c r="F100" s="254"/>
      <c r="G100" s="254">
        <f t="shared" si="7"/>
        <v>463950</v>
      </c>
      <c r="H100" s="253">
        <v>462950</v>
      </c>
      <c r="I100" s="167">
        <f t="shared" si="5"/>
        <v>0</v>
      </c>
      <c r="J100" s="254"/>
      <c r="K100" s="256">
        <f t="shared" si="1"/>
        <v>462950</v>
      </c>
      <c r="L100" s="256">
        <f t="shared" si="6"/>
        <v>1000</v>
      </c>
    </row>
    <row r="101" spans="1:12" ht="20.100000000000001" customHeight="1">
      <c r="A101" s="463" t="s">
        <v>395</v>
      </c>
      <c r="B101" s="162"/>
      <c r="C101" s="163" t="s">
        <v>396</v>
      </c>
      <c r="D101" s="253">
        <v>1716000</v>
      </c>
      <c r="E101" s="253"/>
      <c r="F101" s="254"/>
      <c r="G101" s="254">
        <f t="shared" si="7"/>
        <v>1716000</v>
      </c>
      <c r="H101" s="253">
        <v>1715000</v>
      </c>
      <c r="I101" s="167">
        <f t="shared" si="5"/>
        <v>0</v>
      </c>
      <c r="J101" s="254"/>
      <c r="K101" s="256">
        <f t="shared" si="1"/>
        <v>1715000</v>
      </c>
      <c r="L101" s="256">
        <f t="shared" si="6"/>
        <v>1000</v>
      </c>
    </row>
    <row r="102" spans="1:12" ht="20.100000000000001" customHeight="1">
      <c r="A102" s="463" t="s">
        <v>397</v>
      </c>
      <c r="B102" s="162"/>
      <c r="C102" s="163" t="s">
        <v>398</v>
      </c>
      <c r="D102" s="253">
        <v>346040</v>
      </c>
      <c r="E102" s="253"/>
      <c r="F102" s="254"/>
      <c r="G102" s="254">
        <f t="shared" si="7"/>
        <v>346040</v>
      </c>
      <c r="H102" s="253">
        <v>345040</v>
      </c>
      <c r="I102" s="167">
        <f t="shared" si="5"/>
        <v>0</v>
      </c>
      <c r="J102" s="254"/>
      <c r="K102" s="256">
        <f t="shared" si="1"/>
        <v>345040</v>
      </c>
      <c r="L102" s="256">
        <f t="shared" si="6"/>
        <v>1000</v>
      </c>
    </row>
    <row r="103" spans="1:12" ht="20.100000000000001" customHeight="1">
      <c r="A103" s="464" t="s">
        <v>72</v>
      </c>
      <c r="B103" s="361"/>
      <c r="C103" s="362" t="s">
        <v>398</v>
      </c>
      <c r="D103" s="250">
        <v>852390</v>
      </c>
      <c r="E103" s="250"/>
      <c r="F103" s="256"/>
      <c r="G103" s="256">
        <f t="shared" si="7"/>
        <v>852390</v>
      </c>
      <c r="H103" s="250">
        <v>851390</v>
      </c>
      <c r="I103" s="167">
        <f t="shared" si="5"/>
        <v>0</v>
      </c>
      <c r="J103" s="256"/>
      <c r="K103" s="256">
        <f t="shared" si="1"/>
        <v>851390</v>
      </c>
      <c r="L103" s="256">
        <f t="shared" si="6"/>
        <v>1000</v>
      </c>
    </row>
    <row r="104" spans="1:12" ht="20.100000000000001" customHeight="1">
      <c r="A104" s="459" t="s">
        <v>399</v>
      </c>
      <c r="B104" s="151"/>
      <c r="C104" s="152">
        <v>2008</v>
      </c>
      <c r="D104" s="252">
        <v>2475000</v>
      </c>
      <c r="E104" s="252"/>
      <c r="F104" s="246"/>
      <c r="G104" s="246">
        <f t="shared" si="7"/>
        <v>2475000</v>
      </c>
      <c r="H104" s="253">
        <v>2474000</v>
      </c>
      <c r="I104" s="252">
        <f t="shared" si="4"/>
        <v>0</v>
      </c>
      <c r="J104" s="246"/>
      <c r="K104" s="246">
        <f t="shared" si="1"/>
        <v>2474000</v>
      </c>
      <c r="L104" s="246">
        <f t="shared" si="3"/>
        <v>1000</v>
      </c>
    </row>
    <row r="105" spans="1:12" ht="20.100000000000001" customHeight="1">
      <c r="A105" s="459" t="s">
        <v>400</v>
      </c>
      <c r="B105" s="151"/>
      <c r="C105" s="152">
        <v>2008</v>
      </c>
      <c r="D105" s="252">
        <v>1100000</v>
      </c>
      <c r="E105" s="252"/>
      <c r="F105" s="246"/>
      <c r="G105" s="246">
        <f t="shared" si="7"/>
        <v>1100000</v>
      </c>
      <c r="H105" s="253">
        <v>1099000</v>
      </c>
      <c r="I105" s="252">
        <f t="shared" si="4"/>
        <v>0</v>
      </c>
      <c r="J105" s="246"/>
      <c r="K105" s="246">
        <f t="shared" si="1"/>
        <v>1099000</v>
      </c>
      <c r="L105" s="246">
        <f t="shared" si="3"/>
        <v>1000</v>
      </c>
    </row>
    <row r="106" spans="1:12" ht="20.100000000000001" customHeight="1">
      <c r="A106" s="459" t="s">
        <v>401</v>
      </c>
      <c r="B106" s="151"/>
      <c r="C106" s="152">
        <v>2008</v>
      </c>
      <c r="D106" s="252">
        <v>7700000</v>
      </c>
      <c r="E106" s="252"/>
      <c r="F106" s="246"/>
      <c r="G106" s="246">
        <f t="shared" si="7"/>
        <v>7700000</v>
      </c>
      <c r="H106" s="253">
        <v>7699000</v>
      </c>
      <c r="I106" s="252">
        <f t="shared" si="4"/>
        <v>0</v>
      </c>
      <c r="J106" s="246"/>
      <c r="K106" s="246">
        <f t="shared" si="1"/>
        <v>7699000</v>
      </c>
      <c r="L106" s="246">
        <f t="shared" si="3"/>
        <v>1000</v>
      </c>
    </row>
    <row r="107" spans="1:12" ht="20.100000000000001" customHeight="1">
      <c r="A107" s="459" t="s">
        <v>402</v>
      </c>
      <c r="B107" s="151"/>
      <c r="C107" s="152">
        <v>2008</v>
      </c>
      <c r="D107" s="252">
        <v>2090000</v>
      </c>
      <c r="E107" s="252"/>
      <c r="F107" s="246"/>
      <c r="G107" s="246">
        <f t="shared" si="7"/>
        <v>2090000</v>
      </c>
      <c r="H107" s="253">
        <v>2089000</v>
      </c>
      <c r="I107" s="252">
        <f t="shared" si="4"/>
        <v>0</v>
      </c>
      <c r="J107" s="246"/>
      <c r="K107" s="246">
        <f t="shared" si="1"/>
        <v>2089000</v>
      </c>
      <c r="L107" s="246">
        <f t="shared" si="3"/>
        <v>1000</v>
      </c>
    </row>
    <row r="108" spans="1:12" ht="20.100000000000001" customHeight="1">
      <c r="A108" s="155" t="s">
        <v>403</v>
      </c>
      <c r="B108" s="153"/>
      <c r="C108" s="154">
        <v>2008</v>
      </c>
      <c r="D108" s="167">
        <v>1595000</v>
      </c>
      <c r="E108" s="252"/>
      <c r="F108" s="254"/>
      <c r="G108" s="246">
        <f t="shared" si="7"/>
        <v>1595000</v>
      </c>
      <c r="H108" s="253">
        <v>1594000</v>
      </c>
      <c r="I108" s="167">
        <f t="shared" si="4"/>
        <v>0</v>
      </c>
      <c r="J108" s="254"/>
      <c r="K108" s="254">
        <f t="shared" si="1"/>
        <v>1594000</v>
      </c>
      <c r="L108" s="254">
        <f t="shared" si="3"/>
        <v>1000</v>
      </c>
    </row>
    <row r="109" spans="1:12" ht="20.100000000000001" customHeight="1">
      <c r="A109" s="155" t="s">
        <v>53</v>
      </c>
      <c r="B109" s="154"/>
      <c r="C109" s="154">
        <v>2009.03</v>
      </c>
      <c r="D109" s="167">
        <v>308000</v>
      </c>
      <c r="E109" s="252"/>
      <c r="F109" s="254"/>
      <c r="G109" s="246">
        <f t="shared" si="7"/>
        <v>308000</v>
      </c>
      <c r="H109" s="253">
        <v>307000</v>
      </c>
      <c r="I109" s="167">
        <f t="shared" si="4"/>
        <v>0</v>
      </c>
      <c r="J109" s="254"/>
      <c r="K109" s="254">
        <f t="shared" si="1"/>
        <v>307000</v>
      </c>
      <c r="L109" s="254">
        <f t="shared" si="3"/>
        <v>1000</v>
      </c>
    </row>
    <row r="110" spans="1:12" ht="20.100000000000001" customHeight="1">
      <c r="A110" s="155" t="s">
        <v>54</v>
      </c>
      <c r="B110" s="154"/>
      <c r="C110" s="154">
        <v>2009.03</v>
      </c>
      <c r="D110" s="167">
        <v>275000</v>
      </c>
      <c r="E110" s="252"/>
      <c r="F110" s="254"/>
      <c r="G110" s="246">
        <f t="shared" si="7"/>
        <v>275000</v>
      </c>
      <c r="H110" s="253">
        <v>274000</v>
      </c>
      <c r="I110" s="167">
        <f t="shared" si="4"/>
        <v>0</v>
      </c>
      <c r="J110" s="254"/>
      <c r="K110" s="254">
        <f t="shared" si="1"/>
        <v>274000</v>
      </c>
      <c r="L110" s="254">
        <f t="shared" si="3"/>
        <v>1000</v>
      </c>
    </row>
    <row r="111" spans="1:12" ht="20.100000000000001" customHeight="1">
      <c r="A111" s="155" t="s">
        <v>55</v>
      </c>
      <c r="B111" s="154"/>
      <c r="C111" s="154">
        <v>2009.05</v>
      </c>
      <c r="D111" s="167">
        <v>4792190</v>
      </c>
      <c r="E111" s="252"/>
      <c r="F111" s="254"/>
      <c r="G111" s="246">
        <f t="shared" si="7"/>
        <v>4792190</v>
      </c>
      <c r="H111" s="253">
        <v>4791190</v>
      </c>
      <c r="I111" s="167">
        <f t="shared" si="4"/>
        <v>0</v>
      </c>
      <c r="J111" s="254"/>
      <c r="K111" s="254">
        <f t="shared" si="1"/>
        <v>4791190</v>
      </c>
      <c r="L111" s="254">
        <f t="shared" si="3"/>
        <v>1000</v>
      </c>
    </row>
    <row r="112" spans="1:12" ht="20.100000000000001" customHeight="1">
      <c r="A112" s="155" t="s">
        <v>56</v>
      </c>
      <c r="B112" s="154"/>
      <c r="C112" s="154" t="s">
        <v>404</v>
      </c>
      <c r="D112" s="167">
        <v>665900</v>
      </c>
      <c r="E112" s="252"/>
      <c r="F112" s="254"/>
      <c r="G112" s="246">
        <f t="shared" si="7"/>
        <v>665900</v>
      </c>
      <c r="H112" s="253">
        <v>664900</v>
      </c>
      <c r="I112" s="167">
        <f t="shared" si="4"/>
        <v>0</v>
      </c>
      <c r="J112" s="254"/>
      <c r="K112" s="254">
        <f t="shared" si="1"/>
        <v>664900</v>
      </c>
      <c r="L112" s="254">
        <f t="shared" si="3"/>
        <v>1000</v>
      </c>
    </row>
    <row r="113" spans="1:12" ht="20.100000000000001" customHeight="1">
      <c r="A113" s="155" t="s">
        <v>57</v>
      </c>
      <c r="B113" s="154"/>
      <c r="C113" s="154" t="s">
        <v>405</v>
      </c>
      <c r="D113" s="167">
        <v>1359030</v>
      </c>
      <c r="E113" s="252"/>
      <c r="F113" s="254"/>
      <c r="G113" s="246">
        <f t="shared" si="7"/>
        <v>1359030</v>
      </c>
      <c r="H113" s="253">
        <v>1358030</v>
      </c>
      <c r="I113" s="167">
        <f t="shared" si="4"/>
        <v>0</v>
      </c>
      <c r="J113" s="254"/>
      <c r="K113" s="254">
        <f t="shared" si="1"/>
        <v>1358030</v>
      </c>
      <c r="L113" s="254">
        <f t="shared" si="3"/>
        <v>1000</v>
      </c>
    </row>
    <row r="114" spans="1:12" ht="20.100000000000001" customHeight="1">
      <c r="A114" s="155" t="s">
        <v>58</v>
      </c>
      <c r="B114" s="154"/>
      <c r="C114" s="154" t="s">
        <v>406</v>
      </c>
      <c r="D114" s="167">
        <v>8000000</v>
      </c>
      <c r="E114" s="252"/>
      <c r="F114" s="254"/>
      <c r="G114" s="246">
        <f t="shared" si="7"/>
        <v>8000000</v>
      </c>
      <c r="H114" s="253">
        <v>7999000</v>
      </c>
      <c r="I114" s="167">
        <f t="shared" si="4"/>
        <v>0</v>
      </c>
      <c r="J114" s="254"/>
      <c r="K114" s="254">
        <f t="shared" si="1"/>
        <v>7999000</v>
      </c>
      <c r="L114" s="254">
        <f t="shared" si="3"/>
        <v>1000</v>
      </c>
    </row>
    <row r="115" spans="1:12" ht="20.100000000000001" customHeight="1">
      <c r="A115" s="155" t="s">
        <v>59</v>
      </c>
      <c r="B115" s="154"/>
      <c r="C115" s="154" t="s">
        <v>407</v>
      </c>
      <c r="D115" s="167">
        <v>1999800</v>
      </c>
      <c r="E115" s="252"/>
      <c r="F115" s="254"/>
      <c r="G115" s="246">
        <f t="shared" si="7"/>
        <v>1999800</v>
      </c>
      <c r="H115" s="253">
        <v>1998800</v>
      </c>
      <c r="I115" s="167">
        <f t="shared" si="4"/>
        <v>0</v>
      </c>
      <c r="J115" s="254"/>
      <c r="K115" s="254">
        <f t="shared" si="1"/>
        <v>1998800</v>
      </c>
      <c r="L115" s="254">
        <f t="shared" si="3"/>
        <v>1000</v>
      </c>
    </row>
    <row r="116" spans="1:12" ht="20.100000000000001" customHeight="1">
      <c r="A116" s="157" t="s">
        <v>60</v>
      </c>
      <c r="B116" s="158"/>
      <c r="C116" s="158" t="s">
        <v>408</v>
      </c>
      <c r="D116" s="255">
        <v>5000000</v>
      </c>
      <c r="E116" s="257"/>
      <c r="F116" s="256"/>
      <c r="G116" s="246">
        <f t="shared" si="7"/>
        <v>5000000</v>
      </c>
      <c r="H116" s="250">
        <v>4999000</v>
      </c>
      <c r="I116" s="167">
        <f t="shared" si="4"/>
        <v>0</v>
      </c>
      <c r="J116" s="256"/>
      <c r="K116" s="256">
        <f t="shared" si="1"/>
        <v>4999000</v>
      </c>
      <c r="L116" s="256">
        <f t="shared" si="3"/>
        <v>1000</v>
      </c>
    </row>
    <row r="117" spans="1:12" ht="20.100000000000001" customHeight="1">
      <c r="A117" s="155" t="s">
        <v>409</v>
      </c>
      <c r="B117" s="154"/>
      <c r="C117" s="154" t="s">
        <v>410</v>
      </c>
      <c r="D117" s="252">
        <v>1653010</v>
      </c>
      <c r="E117" s="252"/>
      <c r="F117" s="254"/>
      <c r="G117" s="246">
        <f t="shared" si="7"/>
        <v>1653010</v>
      </c>
      <c r="H117" s="253">
        <v>1652010</v>
      </c>
      <c r="I117" s="167">
        <f t="shared" si="4"/>
        <v>0</v>
      </c>
      <c r="J117" s="254"/>
      <c r="K117" s="256">
        <f t="shared" si="1"/>
        <v>1652010</v>
      </c>
      <c r="L117" s="256">
        <f t="shared" si="3"/>
        <v>1000</v>
      </c>
    </row>
    <row r="118" spans="1:12" ht="20.100000000000001" customHeight="1">
      <c r="A118" s="155" t="s">
        <v>411</v>
      </c>
      <c r="B118" s="154"/>
      <c r="C118" s="154" t="s">
        <v>410</v>
      </c>
      <c r="D118" s="252">
        <v>3011150</v>
      </c>
      <c r="E118" s="252"/>
      <c r="F118" s="254"/>
      <c r="G118" s="246">
        <f t="shared" si="7"/>
        <v>3011150</v>
      </c>
      <c r="H118" s="253">
        <v>3010150</v>
      </c>
      <c r="I118" s="167">
        <f t="shared" si="4"/>
        <v>0</v>
      </c>
      <c r="J118" s="254"/>
      <c r="K118" s="256">
        <f t="shared" si="1"/>
        <v>3010150</v>
      </c>
      <c r="L118" s="256">
        <f t="shared" si="3"/>
        <v>1000</v>
      </c>
    </row>
    <row r="119" spans="1:12" ht="20.100000000000001" customHeight="1">
      <c r="A119" s="155" t="s">
        <v>412</v>
      </c>
      <c r="B119" s="154"/>
      <c r="C119" s="154" t="s">
        <v>410</v>
      </c>
      <c r="D119" s="252">
        <v>520300</v>
      </c>
      <c r="E119" s="252"/>
      <c r="F119" s="254"/>
      <c r="G119" s="246">
        <f t="shared" si="7"/>
        <v>520300</v>
      </c>
      <c r="H119" s="253">
        <v>519300</v>
      </c>
      <c r="I119" s="167">
        <f t="shared" si="4"/>
        <v>0</v>
      </c>
      <c r="J119" s="254"/>
      <c r="K119" s="256">
        <f t="shared" ref="K119:K130" si="8">H119+I119-J119</f>
        <v>519300</v>
      </c>
      <c r="L119" s="256">
        <f t="shared" si="3"/>
        <v>1000</v>
      </c>
    </row>
    <row r="120" spans="1:12" ht="20.100000000000001" customHeight="1">
      <c r="A120" s="155" t="s">
        <v>413</v>
      </c>
      <c r="B120" s="154"/>
      <c r="C120" s="154" t="s">
        <v>410</v>
      </c>
      <c r="D120" s="252">
        <v>1652870</v>
      </c>
      <c r="E120" s="252"/>
      <c r="F120" s="254"/>
      <c r="G120" s="246">
        <f t="shared" si="7"/>
        <v>1652870</v>
      </c>
      <c r="H120" s="253">
        <v>1651870</v>
      </c>
      <c r="I120" s="167">
        <f t="shared" si="4"/>
        <v>0</v>
      </c>
      <c r="J120" s="254"/>
      <c r="K120" s="256">
        <f t="shared" si="8"/>
        <v>1651870</v>
      </c>
      <c r="L120" s="256">
        <f t="shared" si="3"/>
        <v>1000</v>
      </c>
    </row>
    <row r="121" spans="1:12" ht="20.100000000000001" customHeight="1">
      <c r="A121" s="155" t="s">
        <v>414</v>
      </c>
      <c r="B121" s="154"/>
      <c r="C121" s="154" t="s">
        <v>410</v>
      </c>
      <c r="D121" s="252">
        <v>10235130</v>
      </c>
      <c r="E121" s="252"/>
      <c r="F121" s="254"/>
      <c r="G121" s="246">
        <f t="shared" si="7"/>
        <v>10235130</v>
      </c>
      <c r="H121" s="253">
        <v>10234130</v>
      </c>
      <c r="I121" s="167">
        <f t="shared" si="4"/>
        <v>0</v>
      </c>
      <c r="J121" s="254"/>
      <c r="K121" s="256">
        <f t="shared" si="8"/>
        <v>10234130</v>
      </c>
      <c r="L121" s="256">
        <f t="shared" si="3"/>
        <v>1000</v>
      </c>
    </row>
    <row r="122" spans="1:12" ht="20.100000000000001" customHeight="1">
      <c r="A122" s="155" t="s">
        <v>415</v>
      </c>
      <c r="B122" s="154"/>
      <c r="C122" s="154" t="s">
        <v>410</v>
      </c>
      <c r="D122" s="252">
        <v>1980000</v>
      </c>
      <c r="E122" s="252"/>
      <c r="F122" s="254"/>
      <c r="G122" s="246">
        <f t="shared" si="7"/>
        <v>1980000</v>
      </c>
      <c r="H122" s="253">
        <v>1979000</v>
      </c>
      <c r="I122" s="167">
        <f t="shared" si="4"/>
        <v>0</v>
      </c>
      <c r="J122" s="254"/>
      <c r="K122" s="256">
        <f t="shared" si="8"/>
        <v>1979000</v>
      </c>
      <c r="L122" s="256">
        <f t="shared" si="3"/>
        <v>1000</v>
      </c>
    </row>
    <row r="123" spans="1:12" ht="20.100000000000001" customHeight="1">
      <c r="A123" s="155" t="s">
        <v>416</v>
      </c>
      <c r="B123" s="154"/>
      <c r="C123" s="154" t="s">
        <v>410</v>
      </c>
      <c r="D123" s="252">
        <v>5698000</v>
      </c>
      <c r="E123" s="252"/>
      <c r="F123" s="254"/>
      <c r="G123" s="246">
        <f t="shared" si="7"/>
        <v>5698000</v>
      </c>
      <c r="H123" s="253">
        <v>5697000</v>
      </c>
      <c r="I123" s="167">
        <f t="shared" si="4"/>
        <v>0</v>
      </c>
      <c r="J123" s="254"/>
      <c r="K123" s="256">
        <f t="shared" si="8"/>
        <v>5697000</v>
      </c>
      <c r="L123" s="256">
        <f t="shared" si="3"/>
        <v>1000</v>
      </c>
    </row>
    <row r="124" spans="1:12" ht="20.100000000000001" customHeight="1">
      <c r="A124" s="155" t="s">
        <v>417</v>
      </c>
      <c r="B124" s="154"/>
      <c r="C124" s="154" t="s">
        <v>410</v>
      </c>
      <c r="D124" s="252">
        <v>1100000</v>
      </c>
      <c r="E124" s="252"/>
      <c r="F124" s="254"/>
      <c r="G124" s="246">
        <f t="shared" si="7"/>
        <v>1100000</v>
      </c>
      <c r="H124" s="253">
        <v>1099000</v>
      </c>
      <c r="I124" s="167">
        <f t="shared" si="4"/>
        <v>0</v>
      </c>
      <c r="J124" s="254"/>
      <c r="K124" s="256">
        <f t="shared" si="8"/>
        <v>1099000</v>
      </c>
      <c r="L124" s="256">
        <f t="shared" si="3"/>
        <v>1000</v>
      </c>
    </row>
    <row r="125" spans="1:12" ht="20.100000000000001" customHeight="1">
      <c r="A125" s="155" t="s">
        <v>418</v>
      </c>
      <c r="B125" s="154"/>
      <c r="C125" s="154" t="s">
        <v>419</v>
      </c>
      <c r="D125" s="252">
        <v>665000</v>
      </c>
      <c r="E125" s="252"/>
      <c r="F125" s="254"/>
      <c r="G125" s="246">
        <f t="shared" si="7"/>
        <v>665000</v>
      </c>
      <c r="H125" s="253">
        <v>664000</v>
      </c>
      <c r="I125" s="167">
        <f t="shared" si="4"/>
        <v>0</v>
      </c>
      <c r="J125" s="254"/>
      <c r="K125" s="256">
        <f t="shared" si="8"/>
        <v>664000</v>
      </c>
      <c r="L125" s="256">
        <f t="shared" si="3"/>
        <v>1000</v>
      </c>
    </row>
    <row r="126" spans="1:12" ht="20.100000000000001" customHeight="1">
      <c r="A126" s="155" t="s">
        <v>420</v>
      </c>
      <c r="B126" s="154"/>
      <c r="C126" s="154" t="s">
        <v>419</v>
      </c>
      <c r="D126" s="252">
        <v>1100000</v>
      </c>
      <c r="E126" s="252"/>
      <c r="F126" s="254"/>
      <c r="G126" s="246">
        <f t="shared" si="7"/>
        <v>1100000</v>
      </c>
      <c r="H126" s="253">
        <v>1099000</v>
      </c>
      <c r="I126" s="167">
        <f t="shared" si="4"/>
        <v>0</v>
      </c>
      <c r="J126" s="254"/>
      <c r="K126" s="256">
        <f t="shared" si="8"/>
        <v>1099000</v>
      </c>
      <c r="L126" s="256">
        <f t="shared" si="3"/>
        <v>1000</v>
      </c>
    </row>
    <row r="127" spans="1:12" ht="20.100000000000001" customHeight="1">
      <c r="A127" s="157" t="s">
        <v>421</v>
      </c>
      <c r="B127" s="158"/>
      <c r="C127" s="158" t="s">
        <v>419</v>
      </c>
      <c r="D127" s="257">
        <v>685000</v>
      </c>
      <c r="E127" s="257"/>
      <c r="F127" s="256"/>
      <c r="G127" s="246">
        <f t="shared" si="7"/>
        <v>685000</v>
      </c>
      <c r="H127" s="250">
        <v>684000</v>
      </c>
      <c r="I127" s="167">
        <f t="shared" si="4"/>
        <v>0</v>
      </c>
      <c r="J127" s="256"/>
      <c r="K127" s="256">
        <f t="shared" si="8"/>
        <v>684000</v>
      </c>
      <c r="L127" s="256">
        <f t="shared" si="3"/>
        <v>1000</v>
      </c>
    </row>
    <row r="128" spans="1:12" ht="20.100000000000001" customHeight="1">
      <c r="A128" s="155" t="s">
        <v>422</v>
      </c>
      <c r="B128" s="154"/>
      <c r="C128" s="154" t="s">
        <v>419</v>
      </c>
      <c r="D128" s="252">
        <v>550000</v>
      </c>
      <c r="E128" s="252"/>
      <c r="F128" s="254"/>
      <c r="G128" s="246">
        <f t="shared" si="7"/>
        <v>550000</v>
      </c>
      <c r="H128" s="253">
        <v>549000</v>
      </c>
      <c r="I128" s="167">
        <f t="shared" si="4"/>
        <v>0</v>
      </c>
      <c r="J128" s="254"/>
      <c r="K128" s="254">
        <f t="shared" si="8"/>
        <v>549000</v>
      </c>
      <c r="L128" s="254">
        <f t="shared" si="3"/>
        <v>1000</v>
      </c>
    </row>
    <row r="129" spans="1:12" ht="20.100000000000001" customHeight="1">
      <c r="A129" s="155" t="s">
        <v>423</v>
      </c>
      <c r="B129" s="154"/>
      <c r="C129" s="154" t="s">
        <v>424</v>
      </c>
      <c r="D129" s="252">
        <v>715000</v>
      </c>
      <c r="E129" s="252"/>
      <c r="F129" s="254"/>
      <c r="G129" s="246">
        <f t="shared" si="7"/>
        <v>715000</v>
      </c>
      <c r="H129" s="253">
        <v>714000</v>
      </c>
      <c r="I129" s="167">
        <f t="shared" si="4"/>
        <v>0</v>
      </c>
      <c r="J129" s="254"/>
      <c r="K129" s="256">
        <f t="shared" si="8"/>
        <v>714000</v>
      </c>
      <c r="L129" s="254">
        <f t="shared" si="3"/>
        <v>1000</v>
      </c>
    </row>
    <row r="130" spans="1:12" ht="20.100000000000001" customHeight="1">
      <c r="A130" s="155" t="s">
        <v>425</v>
      </c>
      <c r="B130" s="154"/>
      <c r="C130" s="154" t="s">
        <v>426</v>
      </c>
      <c r="D130" s="252">
        <v>495000</v>
      </c>
      <c r="E130" s="252"/>
      <c r="F130" s="254"/>
      <c r="G130" s="246">
        <f t="shared" si="7"/>
        <v>495000</v>
      </c>
      <c r="H130" s="253">
        <v>494000</v>
      </c>
      <c r="I130" s="167">
        <f t="shared" si="4"/>
        <v>0</v>
      </c>
      <c r="J130" s="254"/>
      <c r="K130" s="254">
        <f t="shared" si="8"/>
        <v>494000</v>
      </c>
      <c r="L130" s="254">
        <f t="shared" si="3"/>
        <v>1000</v>
      </c>
    </row>
    <row r="131" spans="1:12" ht="20.100000000000001" customHeight="1">
      <c r="A131" s="155" t="s">
        <v>427</v>
      </c>
      <c r="B131" s="154"/>
      <c r="C131" s="154" t="s">
        <v>428</v>
      </c>
      <c r="D131" s="252">
        <v>9500000</v>
      </c>
      <c r="E131" s="252"/>
      <c r="F131" s="254"/>
      <c r="G131" s="246">
        <f>D131+E131-F131</f>
        <v>9500000</v>
      </c>
      <c r="H131" s="253">
        <v>9499000</v>
      </c>
      <c r="I131" s="167">
        <f>G131-H131-1000</f>
        <v>0</v>
      </c>
      <c r="J131" s="254"/>
      <c r="K131" s="254">
        <f>H131+I131-J131</f>
        <v>9499000</v>
      </c>
      <c r="L131" s="254">
        <f t="shared" si="3"/>
        <v>1000</v>
      </c>
    </row>
    <row r="132" spans="1:12" ht="20.100000000000001" customHeight="1">
      <c r="A132" s="164" t="s">
        <v>429</v>
      </c>
      <c r="B132" s="162"/>
      <c r="C132" s="163">
        <v>2012.04</v>
      </c>
      <c r="D132" s="253">
        <v>759000</v>
      </c>
      <c r="E132" s="253"/>
      <c r="F132" s="254"/>
      <c r="G132" s="256">
        <f t="shared" ref="G132:G137" si="9">D132+E132-F132</f>
        <v>759000</v>
      </c>
      <c r="H132" s="253">
        <v>758000</v>
      </c>
      <c r="I132" s="167">
        <f>G132-H132-1000</f>
        <v>0</v>
      </c>
      <c r="J132" s="254"/>
      <c r="K132" s="256">
        <f t="shared" ref="K132:K152" si="10">H132+I132-J132</f>
        <v>758000</v>
      </c>
      <c r="L132" s="256">
        <f t="shared" si="3"/>
        <v>1000</v>
      </c>
    </row>
    <row r="133" spans="1:12" ht="20.100000000000001" customHeight="1">
      <c r="A133" s="164" t="s">
        <v>430</v>
      </c>
      <c r="B133" s="162"/>
      <c r="C133" s="163">
        <v>2012.12</v>
      </c>
      <c r="D133" s="253">
        <v>346500</v>
      </c>
      <c r="E133" s="253"/>
      <c r="F133" s="254"/>
      <c r="G133" s="254">
        <f t="shared" si="9"/>
        <v>346500</v>
      </c>
      <c r="H133" s="253">
        <v>345500</v>
      </c>
      <c r="I133" s="167">
        <f t="shared" ref="I133:I134" si="11">G133-H133-1000</f>
        <v>0</v>
      </c>
      <c r="J133" s="254"/>
      <c r="K133" s="254">
        <f t="shared" si="10"/>
        <v>345500</v>
      </c>
      <c r="L133" s="254">
        <f t="shared" si="3"/>
        <v>1000</v>
      </c>
    </row>
    <row r="134" spans="1:12" ht="20.100000000000001" customHeight="1">
      <c r="A134" s="164" t="s">
        <v>431</v>
      </c>
      <c r="B134" s="164"/>
      <c r="C134" s="163">
        <v>2012.12</v>
      </c>
      <c r="D134" s="253">
        <v>1200000</v>
      </c>
      <c r="E134" s="253"/>
      <c r="F134" s="254"/>
      <c r="G134" s="254">
        <f t="shared" si="9"/>
        <v>1200000</v>
      </c>
      <c r="H134" s="253">
        <v>1199000</v>
      </c>
      <c r="I134" s="167">
        <f t="shared" si="11"/>
        <v>0</v>
      </c>
      <c r="J134" s="254"/>
      <c r="K134" s="254">
        <f t="shared" si="10"/>
        <v>1199000</v>
      </c>
      <c r="L134" s="254">
        <f t="shared" si="3"/>
        <v>1000</v>
      </c>
    </row>
    <row r="135" spans="1:12" ht="20.100000000000001" customHeight="1">
      <c r="A135" s="155" t="s">
        <v>432</v>
      </c>
      <c r="B135" s="154" t="s">
        <v>433</v>
      </c>
      <c r="C135" s="154" t="s">
        <v>434</v>
      </c>
      <c r="D135" s="252">
        <v>1500000</v>
      </c>
      <c r="E135" s="252"/>
      <c r="F135" s="254"/>
      <c r="G135" s="246">
        <f>D135+E135-F135</f>
        <v>1500000</v>
      </c>
      <c r="H135" s="253">
        <v>1156250</v>
      </c>
      <c r="I135" s="167">
        <f>G135-H135-1000</f>
        <v>342750</v>
      </c>
      <c r="J135" s="254"/>
      <c r="K135" s="254">
        <f>H135+I135-J135</f>
        <v>1499000</v>
      </c>
      <c r="L135" s="254">
        <f t="shared" si="3"/>
        <v>1000</v>
      </c>
    </row>
    <row r="136" spans="1:12" ht="20.100000000000001" customHeight="1">
      <c r="A136" s="453" t="s">
        <v>435</v>
      </c>
      <c r="B136" s="168"/>
      <c r="C136" s="169" t="s">
        <v>436</v>
      </c>
      <c r="D136" s="255">
        <v>19800000</v>
      </c>
      <c r="E136" s="257"/>
      <c r="F136" s="256"/>
      <c r="G136" s="254">
        <f t="shared" si="9"/>
        <v>19800000</v>
      </c>
      <c r="H136" s="250">
        <v>18562500</v>
      </c>
      <c r="I136" s="167">
        <f t="shared" ref="I136:I137" si="12">G136-H136-1000</f>
        <v>1236500</v>
      </c>
      <c r="J136" s="256"/>
      <c r="K136" s="256">
        <f t="shared" si="10"/>
        <v>19799000</v>
      </c>
      <c r="L136" s="256">
        <f t="shared" si="3"/>
        <v>1000</v>
      </c>
    </row>
    <row r="137" spans="1:12" ht="20.100000000000001" customHeight="1">
      <c r="A137" s="453" t="s">
        <v>674</v>
      </c>
      <c r="B137" s="168"/>
      <c r="C137" s="169" t="s">
        <v>434</v>
      </c>
      <c r="D137" s="255">
        <v>1300000</v>
      </c>
      <c r="E137" s="257"/>
      <c r="F137" s="256"/>
      <c r="G137" s="254">
        <f t="shared" si="9"/>
        <v>1300000</v>
      </c>
      <c r="H137" s="250">
        <v>1002080</v>
      </c>
      <c r="I137" s="167">
        <f t="shared" si="12"/>
        <v>296920</v>
      </c>
      <c r="J137" s="256"/>
      <c r="K137" s="256">
        <f t="shared" si="10"/>
        <v>1299000</v>
      </c>
      <c r="L137" s="256">
        <f t="shared" si="3"/>
        <v>1000</v>
      </c>
    </row>
    <row r="138" spans="1:12" ht="20.100000000000001" customHeight="1">
      <c r="A138" s="155" t="s">
        <v>236</v>
      </c>
      <c r="B138" s="154" t="s">
        <v>237</v>
      </c>
      <c r="C138" s="154" t="s">
        <v>238</v>
      </c>
      <c r="D138" s="252">
        <v>1837000</v>
      </c>
      <c r="E138" s="252"/>
      <c r="F138" s="254"/>
      <c r="G138" s="246">
        <f>D138+E138-F138</f>
        <v>1837000</v>
      </c>
      <c r="H138" s="253">
        <v>995040</v>
      </c>
      <c r="I138" s="167">
        <f>ROUND(G138/4,-1)</f>
        <v>459250</v>
      </c>
      <c r="J138" s="149"/>
      <c r="K138" s="149">
        <f t="shared" si="10"/>
        <v>1454290</v>
      </c>
      <c r="L138" s="149">
        <f t="shared" si="3"/>
        <v>382710</v>
      </c>
    </row>
    <row r="139" spans="1:12" ht="20.100000000000001" customHeight="1">
      <c r="A139" s="155" t="s">
        <v>239</v>
      </c>
      <c r="B139" s="154" t="s">
        <v>240</v>
      </c>
      <c r="C139" s="154" t="s">
        <v>241</v>
      </c>
      <c r="D139" s="252">
        <v>6800000</v>
      </c>
      <c r="E139" s="252"/>
      <c r="F139" s="254"/>
      <c r="G139" s="246">
        <f t="shared" ref="G139:G170" si="13">D139+E139-F139</f>
        <v>6800000</v>
      </c>
      <c r="H139" s="253">
        <v>3541670</v>
      </c>
      <c r="I139" s="167">
        <f t="shared" ref="I139:I164" si="14">ROUND(G139/4,-1)</f>
        <v>1700000</v>
      </c>
      <c r="J139" s="149"/>
      <c r="K139" s="149">
        <f t="shared" si="10"/>
        <v>5241670</v>
      </c>
      <c r="L139" s="149">
        <f t="shared" si="3"/>
        <v>1558330</v>
      </c>
    </row>
    <row r="140" spans="1:12" ht="20.100000000000001" customHeight="1">
      <c r="A140" s="155" t="s">
        <v>437</v>
      </c>
      <c r="B140" s="154" t="s">
        <v>438</v>
      </c>
      <c r="C140" s="154" t="s">
        <v>439</v>
      </c>
      <c r="D140" s="252">
        <v>1050000</v>
      </c>
      <c r="E140" s="252"/>
      <c r="F140" s="254"/>
      <c r="G140" s="246">
        <f t="shared" si="13"/>
        <v>1050000</v>
      </c>
      <c r="H140" s="253">
        <v>459380</v>
      </c>
      <c r="I140" s="167">
        <f t="shared" si="14"/>
        <v>262500</v>
      </c>
      <c r="J140" s="149"/>
      <c r="K140" s="149">
        <f t="shared" si="10"/>
        <v>721880</v>
      </c>
      <c r="L140" s="149">
        <f t="shared" si="3"/>
        <v>328120</v>
      </c>
    </row>
    <row r="141" spans="1:12" ht="20.100000000000001" customHeight="1">
      <c r="A141" s="155" t="s">
        <v>440</v>
      </c>
      <c r="B141" s="154" t="s">
        <v>441</v>
      </c>
      <c r="C141" s="154" t="s">
        <v>442</v>
      </c>
      <c r="D141" s="252">
        <v>396000</v>
      </c>
      <c r="E141" s="252"/>
      <c r="F141" s="254"/>
      <c r="G141" s="246">
        <f t="shared" si="13"/>
        <v>396000</v>
      </c>
      <c r="H141" s="253">
        <v>123750</v>
      </c>
      <c r="I141" s="167">
        <f t="shared" si="14"/>
        <v>99000</v>
      </c>
      <c r="J141" s="149"/>
      <c r="K141" s="149">
        <f t="shared" si="10"/>
        <v>222750</v>
      </c>
      <c r="L141" s="149">
        <f t="shared" si="3"/>
        <v>173250</v>
      </c>
    </row>
    <row r="142" spans="1:12" ht="20.100000000000001" customHeight="1">
      <c r="A142" s="155" t="s">
        <v>443</v>
      </c>
      <c r="B142" s="154"/>
      <c r="C142" s="154" t="s">
        <v>444</v>
      </c>
      <c r="D142" s="252">
        <v>660000</v>
      </c>
      <c r="E142" s="252"/>
      <c r="F142" s="254"/>
      <c r="G142" s="246">
        <f t="shared" si="13"/>
        <v>660000</v>
      </c>
      <c r="H142" s="253">
        <v>192500</v>
      </c>
      <c r="I142" s="167">
        <f t="shared" si="14"/>
        <v>165000</v>
      </c>
      <c r="J142" s="149"/>
      <c r="K142" s="149">
        <f t="shared" si="10"/>
        <v>357500</v>
      </c>
      <c r="L142" s="149">
        <f t="shared" si="3"/>
        <v>302500</v>
      </c>
    </row>
    <row r="143" spans="1:12" ht="20.100000000000001" customHeight="1">
      <c r="A143" s="155" t="s">
        <v>243</v>
      </c>
      <c r="B143" s="154"/>
      <c r="C143" s="154" t="s">
        <v>445</v>
      </c>
      <c r="D143" s="252">
        <v>4180680</v>
      </c>
      <c r="E143" s="252"/>
      <c r="F143" s="254"/>
      <c r="G143" s="246">
        <f t="shared" si="13"/>
        <v>4180680</v>
      </c>
      <c r="H143" s="253">
        <v>1132270</v>
      </c>
      <c r="I143" s="167">
        <f t="shared" si="14"/>
        <v>1045170</v>
      </c>
      <c r="J143" s="149"/>
      <c r="K143" s="149">
        <f t="shared" si="10"/>
        <v>2177440</v>
      </c>
      <c r="L143" s="149">
        <f t="shared" si="3"/>
        <v>2003240</v>
      </c>
    </row>
    <row r="144" spans="1:12" ht="20.100000000000001" customHeight="1">
      <c r="A144" s="155" t="s">
        <v>446</v>
      </c>
      <c r="B144" s="154"/>
      <c r="C144" s="154" t="s">
        <v>445</v>
      </c>
      <c r="D144" s="252">
        <v>609750</v>
      </c>
      <c r="E144" s="252"/>
      <c r="F144" s="254"/>
      <c r="G144" s="246">
        <f t="shared" si="13"/>
        <v>609750</v>
      </c>
      <c r="H144" s="253">
        <v>165140</v>
      </c>
      <c r="I144" s="167">
        <f t="shared" si="14"/>
        <v>152440</v>
      </c>
      <c r="J144" s="149"/>
      <c r="K144" s="149">
        <f t="shared" si="10"/>
        <v>317580</v>
      </c>
      <c r="L144" s="149">
        <f t="shared" si="3"/>
        <v>292170</v>
      </c>
    </row>
    <row r="145" spans="1:12" ht="20.100000000000001" customHeight="1">
      <c r="A145" s="155" t="s">
        <v>447</v>
      </c>
      <c r="B145" s="154"/>
      <c r="C145" s="154" t="s">
        <v>445</v>
      </c>
      <c r="D145" s="252">
        <v>1044000</v>
      </c>
      <c r="E145" s="252"/>
      <c r="F145" s="254"/>
      <c r="G145" s="246">
        <f t="shared" si="13"/>
        <v>1044000</v>
      </c>
      <c r="H145" s="253">
        <v>282750</v>
      </c>
      <c r="I145" s="167">
        <f t="shared" si="14"/>
        <v>261000</v>
      </c>
      <c r="J145" s="149"/>
      <c r="K145" s="149">
        <f t="shared" si="10"/>
        <v>543750</v>
      </c>
      <c r="L145" s="149">
        <f t="shared" si="3"/>
        <v>500250</v>
      </c>
    </row>
    <row r="146" spans="1:12" ht="20.100000000000001" customHeight="1">
      <c r="A146" s="261" t="s">
        <v>448</v>
      </c>
      <c r="B146" s="262" t="s">
        <v>441</v>
      </c>
      <c r="C146" s="263" t="s">
        <v>449</v>
      </c>
      <c r="D146" s="146">
        <v>25300000</v>
      </c>
      <c r="E146" s="146"/>
      <c r="F146" s="149"/>
      <c r="G146" s="149">
        <f t="shared" si="13"/>
        <v>25300000</v>
      </c>
      <c r="H146" s="146">
        <v>13704170</v>
      </c>
      <c r="I146" s="167">
        <f t="shared" si="14"/>
        <v>6325000</v>
      </c>
      <c r="J146" s="149"/>
      <c r="K146" s="149">
        <f t="shared" si="10"/>
        <v>20029170</v>
      </c>
      <c r="L146" s="149">
        <f t="shared" ref="L146:L170" si="15">G146-K146</f>
        <v>5270830</v>
      </c>
    </row>
    <row r="147" spans="1:12" ht="20.100000000000001" customHeight="1">
      <c r="A147" s="264" t="s">
        <v>450</v>
      </c>
      <c r="B147" s="154" t="s">
        <v>441</v>
      </c>
      <c r="C147" s="154" t="s">
        <v>451</v>
      </c>
      <c r="D147" s="138">
        <v>2156580</v>
      </c>
      <c r="E147" s="138"/>
      <c r="F147" s="149"/>
      <c r="G147" s="138">
        <f t="shared" si="13"/>
        <v>2156580</v>
      </c>
      <c r="H147" s="146">
        <v>1123230</v>
      </c>
      <c r="I147" s="167">
        <f t="shared" si="14"/>
        <v>539150</v>
      </c>
      <c r="J147" s="149"/>
      <c r="K147" s="149">
        <f t="shared" si="10"/>
        <v>1662380</v>
      </c>
      <c r="L147" s="149">
        <f t="shared" si="15"/>
        <v>494200</v>
      </c>
    </row>
    <row r="148" spans="1:12" ht="20.100000000000001" customHeight="1">
      <c r="A148" s="264" t="s">
        <v>452</v>
      </c>
      <c r="B148" s="154" t="s">
        <v>453</v>
      </c>
      <c r="C148" s="154" t="s">
        <v>454</v>
      </c>
      <c r="D148" s="138">
        <v>946000</v>
      </c>
      <c r="E148" s="138"/>
      <c r="F148" s="149"/>
      <c r="G148" s="138">
        <f t="shared" si="13"/>
        <v>946000</v>
      </c>
      <c r="H148" s="146">
        <v>492710</v>
      </c>
      <c r="I148" s="167">
        <f t="shared" si="14"/>
        <v>236500</v>
      </c>
      <c r="J148" s="149"/>
      <c r="K148" s="149">
        <f t="shared" si="10"/>
        <v>729210</v>
      </c>
      <c r="L148" s="149">
        <f t="shared" si="15"/>
        <v>216790</v>
      </c>
    </row>
    <row r="149" spans="1:12" ht="20.100000000000001" customHeight="1">
      <c r="A149" s="264" t="s">
        <v>455</v>
      </c>
      <c r="B149" s="154" t="s">
        <v>441</v>
      </c>
      <c r="C149" s="154" t="s">
        <v>456</v>
      </c>
      <c r="D149" s="138">
        <v>9900000</v>
      </c>
      <c r="E149" s="138"/>
      <c r="F149" s="149"/>
      <c r="G149" s="138">
        <f t="shared" si="13"/>
        <v>9900000</v>
      </c>
      <c r="H149" s="146">
        <v>5156250</v>
      </c>
      <c r="I149" s="167">
        <f t="shared" si="14"/>
        <v>2475000</v>
      </c>
      <c r="J149" s="149"/>
      <c r="K149" s="149">
        <f t="shared" si="10"/>
        <v>7631250</v>
      </c>
      <c r="L149" s="149">
        <f t="shared" si="15"/>
        <v>2268750</v>
      </c>
    </row>
    <row r="150" spans="1:12" ht="20.100000000000001" customHeight="1">
      <c r="A150" s="264" t="s">
        <v>457</v>
      </c>
      <c r="B150" s="167" t="s">
        <v>441</v>
      </c>
      <c r="C150" s="154" t="s">
        <v>456</v>
      </c>
      <c r="D150" s="149">
        <v>464000</v>
      </c>
      <c r="E150" s="138"/>
      <c r="F150" s="149"/>
      <c r="G150" s="149">
        <f t="shared" si="13"/>
        <v>464000</v>
      </c>
      <c r="H150" s="146">
        <v>241670</v>
      </c>
      <c r="I150" s="167">
        <f t="shared" si="14"/>
        <v>116000</v>
      </c>
      <c r="J150" s="149"/>
      <c r="K150" s="149">
        <f t="shared" si="10"/>
        <v>357670</v>
      </c>
      <c r="L150" s="149">
        <f t="shared" si="15"/>
        <v>106330</v>
      </c>
    </row>
    <row r="151" spans="1:12" ht="20.100000000000001" customHeight="1">
      <c r="A151" s="264" t="s">
        <v>458</v>
      </c>
      <c r="B151" s="167" t="s">
        <v>441</v>
      </c>
      <c r="C151" s="154" t="s">
        <v>459</v>
      </c>
      <c r="D151" s="149">
        <v>9950000</v>
      </c>
      <c r="E151" s="138"/>
      <c r="F151" s="149"/>
      <c r="G151" s="149">
        <f t="shared" si="13"/>
        <v>9950000</v>
      </c>
      <c r="H151" s="146">
        <v>5182290</v>
      </c>
      <c r="I151" s="167">
        <f t="shared" si="14"/>
        <v>2487500</v>
      </c>
      <c r="J151" s="149"/>
      <c r="K151" s="149">
        <f t="shared" si="10"/>
        <v>7669790</v>
      </c>
      <c r="L151" s="149">
        <f t="shared" si="15"/>
        <v>2280210</v>
      </c>
    </row>
    <row r="152" spans="1:12" ht="20.100000000000001" customHeight="1">
      <c r="A152" s="264" t="s">
        <v>460</v>
      </c>
      <c r="B152" s="167" t="s">
        <v>441</v>
      </c>
      <c r="C152" s="154" t="s">
        <v>454</v>
      </c>
      <c r="D152" s="149">
        <v>7540000</v>
      </c>
      <c r="E152" s="138"/>
      <c r="F152" s="149"/>
      <c r="G152" s="149">
        <f t="shared" si="13"/>
        <v>7540000</v>
      </c>
      <c r="H152" s="146">
        <v>3927080</v>
      </c>
      <c r="I152" s="167">
        <f t="shared" si="14"/>
        <v>1885000</v>
      </c>
      <c r="J152" s="149"/>
      <c r="K152" s="149">
        <f t="shared" si="10"/>
        <v>5812080</v>
      </c>
      <c r="L152" s="149">
        <f t="shared" si="15"/>
        <v>1727920</v>
      </c>
    </row>
    <row r="153" spans="1:12" ht="20.100000000000001" customHeight="1">
      <c r="A153" s="264" t="s">
        <v>461</v>
      </c>
      <c r="B153" s="154" t="s">
        <v>441</v>
      </c>
      <c r="C153" s="154" t="s">
        <v>456</v>
      </c>
      <c r="D153" s="138">
        <v>4950000</v>
      </c>
      <c r="E153" s="138"/>
      <c r="F153" s="149"/>
      <c r="G153" s="138">
        <f t="shared" si="13"/>
        <v>4950000</v>
      </c>
      <c r="H153" s="146">
        <v>2578130</v>
      </c>
      <c r="I153" s="167">
        <f t="shared" si="14"/>
        <v>1237500</v>
      </c>
      <c r="J153" s="149"/>
      <c r="K153" s="149">
        <f>H153+I153-J153</f>
        <v>3815630</v>
      </c>
      <c r="L153" s="149">
        <f t="shared" si="15"/>
        <v>1134370</v>
      </c>
    </row>
    <row r="154" spans="1:12" ht="20.100000000000001" customHeight="1">
      <c r="A154" s="264" t="s">
        <v>462</v>
      </c>
      <c r="B154" s="167" t="s">
        <v>463</v>
      </c>
      <c r="C154" s="154" t="s">
        <v>464</v>
      </c>
      <c r="D154" s="149">
        <v>25224740</v>
      </c>
      <c r="E154" s="138"/>
      <c r="F154" s="149"/>
      <c r="G154" s="149">
        <f t="shared" si="13"/>
        <v>25224740</v>
      </c>
      <c r="H154" s="146">
        <v>12612380</v>
      </c>
      <c r="I154" s="167">
        <f t="shared" si="14"/>
        <v>6306190</v>
      </c>
      <c r="J154" s="149"/>
      <c r="K154" s="149">
        <f t="shared" ref="K154:K170" si="16">H154+I154-J154</f>
        <v>18918570</v>
      </c>
      <c r="L154" s="149">
        <f t="shared" si="15"/>
        <v>6306170</v>
      </c>
    </row>
    <row r="155" spans="1:12" ht="20.100000000000001" customHeight="1">
      <c r="A155" s="264" t="s">
        <v>465</v>
      </c>
      <c r="B155" s="167" t="s">
        <v>466</v>
      </c>
      <c r="C155" s="154" t="s">
        <v>467</v>
      </c>
      <c r="D155" s="149">
        <v>3624460</v>
      </c>
      <c r="E155" s="138"/>
      <c r="F155" s="149"/>
      <c r="G155" s="149">
        <f t="shared" si="13"/>
        <v>3624460</v>
      </c>
      <c r="H155" s="146">
        <v>1736730</v>
      </c>
      <c r="I155" s="167">
        <f t="shared" si="14"/>
        <v>906120</v>
      </c>
      <c r="J155" s="149"/>
      <c r="K155" s="149">
        <f t="shared" si="16"/>
        <v>2642850</v>
      </c>
      <c r="L155" s="149">
        <f t="shared" si="15"/>
        <v>981610</v>
      </c>
    </row>
    <row r="156" spans="1:12" ht="20.100000000000001" customHeight="1">
      <c r="A156" s="264" t="s">
        <v>242</v>
      </c>
      <c r="B156" s="167" t="s">
        <v>441</v>
      </c>
      <c r="C156" s="154" t="s">
        <v>468</v>
      </c>
      <c r="D156" s="149">
        <v>1100000</v>
      </c>
      <c r="E156" s="138"/>
      <c r="F156" s="149"/>
      <c r="G156" s="149">
        <f t="shared" si="13"/>
        <v>1100000</v>
      </c>
      <c r="H156" s="146">
        <v>481250</v>
      </c>
      <c r="I156" s="167">
        <f t="shared" si="14"/>
        <v>275000</v>
      </c>
      <c r="J156" s="149"/>
      <c r="K156" s="149">
        <f t="shared" si="16"/>
        <v>756250</v>
      </c>
      <c r="L156" s="149">
        <f t="shared" si="15"/>
        <v>343750</v>
      </c>
    </row>
    <row r="157" spans="1:12" ht="20.100000000000001" customHeight="1">
      <c r="A157" s="264" t="s">
        <v>469</v>
      </c>
      <c r="B157" s="167"/>
      <c r="C157" s="154" t="s">
        <v>470</v>
      </c>
      <c r="D157" s="149">
        <v>1246940</v>
      </c>
      <c r="E157" s="138"/>
      <c r="F157" s="149"/>
      <c r="G157" s="149">
        <f t="shared" si="13"/>
        <v>1246940</v>
      </c>
      <c r="H157" s="146">
        <v>545540</v>
      </c>
      <c r="I157" s="167">
        <f t="shared" si="14"/>
        <v>311740</v>
      </c>
      <c r="J157" s="149"/>
      <c r="K157" s="149">
        <f t="shared" si="16"/>
        <v>857280</v>
      </c>
      <c r="L157" s="149">
        <f t="shared" si="15"/>
        <v>389660</v>
      </c>
    </row>
    <row r="158" spans="1:12" ht="20.100000000000001" customHeight="1">
      <c r="A158" s="264" t="s">
        <v>471</v>
      </c>
      <c r="B158" s="167" t="s">
        <v>441</v>
      </c>
      <c r="C158" s="154" t="s">
        <v>439</v>
      </c>
      <c r="D158" s="149">
        <v>6600000</v>
      </c>
      <c r="E158" s="138"/>
      <c r="F158" s="149"/>
      <c r="G158" s="149">
        <f t="shared" si="13"/>
        <v>6600000</v>
      </c>
      <c r="H158" s="146">
        <v>2887500</v>
      </c>
      <c r="I158" s="167">
        <f t="shared" si="14"/>
        <v>1650000</v>
      </c>
      <c r="J158" s="149"/>
      <c r="K158" s="149">
        <f t="shared" si="16"/>
        <v>4537500</v>
      </c>
      <c r="L158" s="149">
        <f t="shared" si="15"/>
        <v>2062500</v>
      </c>
    </row>
    <row r="159" spans="1:12" ht="20.100000000000001" customHeight="1">
      <c r="A159" s="264" t="s">
        <v>472</v>
      </c>
      <c r="B159" s="167"/>
      <c r="C159" s="154" t="s">
        <v>473</v>
      </c>
      <c r="D159" s="149">
        <v>1895000</v>
      </c>
      <c r="E159" s="138"/>
      <c r="F159" s="149"/>
      <c r="G159" s="149">
        <f t="shared" si="13"/>
        <v>1895000</v>
      </c>
      <c r="H159" s="146">
        <v>789580</v>
      </c>
      <c r="I159" s="167">
        <f t="shared" si="14"/>
        <v>473750</v>
      </c>
      <c r="J159" s="149"/>
      <c r="K159" s="149">
        <f t="shared" si="16"/>
        <v>1263330</v>
      </c>
      <c r="L159" s="149">
        <f t="shared" si="15"/>
        <v>631670</v>
      </c>
    </row>
    <row r="160" spans="1:12" ht="20.100000000000001" customHeight="1">
      <c r="A160" s="264" t="s">
        <v>278</v>
      </c>
      <c r="B160" s="167" t="s">
        <v>441</v>
      </c>
      <c r="C160" s="154" t="s">
        <v>474</v>
      </c>
      <c r="D160" s="149">
        <v>64790000</v>
      </c>
      <c r="E160" s="138"/>
      <c r="F160" s="149"/>
      <c r="G160" s="149">
        <f t="shared" si="13"/>
        <v>64790000</v>
      </c>
      <c r="H160" s="146">
        <v>24296250</v>
      </c>
      <c r="I160" s="167">
        <f t="shared" si="14"/>
        <v>16197500</v>
      </c>
      <c r="J160" s="149"/>
      <c r="K160" s="149">
        <f t="shared" si="16"/>
        <v>40493750</v>
      </c>
      <c r="L160" s="149">
        <f t="shared" si="15"/>
        <v>24296250</v>
      </c>
    </row>
    <row r="161" spans="1:13" ht="20.100000000000001" customHeight="1">
      <c r="A161" s="260" t="s">
        <v>475</v>
      </c>
      <c r="B161" s="255" t="s">
        <v>476</v>
      </c>
      <c r="C161" s="158" t="s">
        <v>477</v>
      </c>
      <c r="D161" s="156">
        <v>18197740</v>
      </c>
      <c r="E161" s="159"/>
      <c r="F161" s="156"/>
      <c r="G161" s="149">
        <f t="shared" si="13"/>
        <v>18197740</v>
      </c>
      <c r="H161" s="141">
        <v>5307680</v>
      </c>
      <c r="I161" s="167">
        <f t="shared" si="14"/>
        <v>4549440</v>
      </c>
      <c r="J161" s="156"/>
      <c r="K161" s="149">
        <f t="shared" si="16"/>
        <v>9857120</v>
      </c>
      <c r="L161" s="149">
        <f t="shared" si="15"/>
        <v>8340620</v>
      </c>
    </row>
    <row r="162" spans="1:13" ht="20.100000000000001" customHeight="1">
      <c r="A162" s="260" t="s">
        <v>478</v>
      </c>
      <c r="B162" s="255" t="s">
        <v>441</v>
      </c>
      <c r="C162" s="158" t="s">
        <v>479</v>
      </c>
      <c r="D162" s="156">
        <v>5445000</v>
      </c>
      <c r="E162" s="159"/>
      <c r="F162" s="156"/>
      <c r="G162" s="156">
        <f t="shared" si="13"/>
        <v>5445000</v>
      </c>
      <c r="H162" s="141">
        <v>1588130</v>
      </c>
      <c r="I162" s="167">
        <f t="shared" si="14"/>
        <v>1361250</v>
      </c>
      <c r="J162" s="156"/>
      <c r="K162" s="149">
        <f t="shared" si="16"/>
        <v>2949380</v>
      </c>
      <c r="L162" s="149">
        <f t="shared" si="15"/>
        <v>2495620</v>
      </c>
    </row>
    <row r="163" spans="1:13" ht="20.100000000000001" customHeight="1">
      <c r="A163" s="260" t="s">
        <v>279</v>
      </c>
      <c r="B163" s="255" t="s">
        <v>480</v>
      </c>
      <c r="C163" s="158" t="s">
        <v>481</v>
      </c>
      <c r="D163" s="156">
        <v>1945400</v>
      </c>
      <c r="E163" s="159"/>
      <c r="F163" s="156"/>
      <c r="G163" s="156">
        <f t="shared" si="13"/>
        <v>1945400</v>
      </c>
      <c r="H163" s="141">
        <v>364760</v>
      </c>
      <c r="I163" s="167">
        <f t="shared" si="14"/>
        <v>486350</v>
      </c>
      <c r="J163" s="156"/>
      <c r="K163" s="149">
        <f t="shared" si="16"/>
        <v>851110</v>
      </c>
      <c r="L163" s="149">
        <f t="shared" si="15"/>
        <v>1094290</v>
      </c>
    </row>
    <row r="164" spans="1:13" ht="20.100000000000001" customHeight="1">
      <c r="A164" s="260" t="s">
        <v>482</v>
      </c>
      <c r="B164" s="255"/>
      <c r="C164" s="158"/>
      <c r="D164" s="156">
        <v>7836010</v>
      </c>
      <c r="E164" s="159"/>
      <c r="F164" s="156"/>
      <c r="G164" s="156">
        <f t="shared" si="13"/>
        <v>7836010</v>
      </c>
      <c r="H164" s="141">
        <v>1469250</v>
      </c>
      <c r="I164" s="167">
        <f t="shared" si="14"/>
        <v>1959000</v>
      </c>
      <c r="J164" s="156"/>
      <c r="K164" s="149">
        <f t="shared" si="16"/>
        <v>3428250</v>
      </c>
      <c r="L164" s="149">
        <f t="shared" si="15"/>
        <v>4407760</v>
      </c>
    </row>
    <row r="165" spans="1:13" ht="20.100000000000001" customHeight="1">
      <c r="A165" s="383" t="s">
        <v>580</v>
      </c>
      <c r="B165" s="384" t="s">
        <v>483</v>
      </c>
      <c r="C165" s="385" t="s">
        <v>484</v>
      </c>
      <c r="D165" s="386"/>
      <c r="E165" s="387">
        <v>258500</v>
      </c>
      <c r="F165" s="386"/>
      <c r="G165" s="386">
        <f t="shared" si="13"/>
        <v>258500</v>
      </c>
      <c r="H165" s="388"/>
      <c r="I165" s="389">
        <f>ROUND(G165/4/6,-1)</f>
        <v>10770</v>
      </c>
      <c r="J165" s="386"/>
      <c r="K165" s="390">
        <f t="shared" si="16"/>
        <v>10770</v>
      </c>
      <c r="L165" s="390">
        <f t="shared" si="15"/>
        <v>247730</v>
      </c>
    </row>
    <row r="166" spans="1:13" ht="20.100000000000001" customHeight="1">
      <c r="A166" s="383" t="s">
        <v>581</v>
      </c>
      <c r="B166" s="384" t="s">
        <v>483</v>
      </c>
      <c r="C166" s="385" t="s">
        <v>484</v>
      </c>
      <c r="D166" s="386"/>
      <c r="E166" s="387">
        <v>104500</v>
      </c>
      <c r="F166" s="386"/>
      <c r="G166" s="386">
        <f t="shared" si="13"/>
        <v>104500</v>
      </c>
      <c r="H166" s="388"/>
      <c r="I166" s="389">
        <f t="shared" ref="I166:I169" si="17">ROUND(G166/4/6,-1)</f>
        <v>4350</v>
      </c>
      <c r="J166" s="386"/>
      <c r="K166" s="390">
        <f t="shared" si="16"/>
        <v>4350</v>
      </c>
      <c r="L166" s="390">
        <f t="shared" si="15"/>
        <v>100150</v>
      </c>
    </row>
    <row r="167" spans="1:13" ht="20.100000000000001" customHeight="1">
      <c r="A167" s="383" t="s">
        <v>582</v>
      </c>
      <c r="B167" s="384" t="s">
        <v>483</v>
      </c>
      <c r="C167" s="385" t="s">
        <v>484</v>
      </c>
      <c r="D167" s="386"/>
      <c r="E167" s="387">
        <v>192500</v>
      </c>
      <c r="F167" s="386"/>
      <c r="G167" s="386">
        <f t="shared" si="13"/>
        <v>192500</v>
      </c>
      <c r="H167" s="388"/>
      <c r="I167" s="389">
        <f t="shared" si="17"/>
        <v>8020</v>
      </c>
      <c r="J167" s="386"/>
      <c r="K167" s="390">
        <f t="shared" si="16"/>
        <v>8020</v>
      </c>
      <c r="L167" s="390">
        <f t="shared" si="15"/>
        <v>184480</v>
      </c>
    </row>
    <row r="168" spans="1:13" ht="20.100000000000001" customHeight="1">
      <c r="A168" s="383" t="s">
        <v>583</v>
      </c>
      <c r="B168" s="384" t="s">
        <v>485</v>
      </c>
      <c r="C168" s="385" t="s">
        <v>486</v>
      </c>
      <c r="D168" s="386"/>
      <c r="E168" s="387">
        <v>431700</v>
      </c>
      <c r="F168" s="386"/>
      <c r="G168" s="386">
        <f t="shared" si="13"/>
        <v>431700</v>
      </c>
      <c r="H168" s="388"/>
      <c r="I168" s="389">
        <f t="shared" si="17"/>
        <v>17990</v>
      </c>
      <c r="J168" s="386"/>
      <c r="K168" s="390">
        <f t="shared" si="16"/>
        <v>17990</v>
      </c>
      <c r="L168" s="390">
        <f t="shared" si="15"/>
        <v>413710</v>
      </c>
    </row>
    <row r="169" spans="1:13" ht="20.100000000000001" customHeight="1">
      <c r="A169" s="383" t="s">
        <v>583</v>
      </c>
      <c r="B169" s="384" t="s">
        <v>485</v>
      </c>
      <c r="C169" s="385" t="s">
        <v>486</v>
      </c>
      <c r="D169" s="386"/>
      <c r="E169" s="387">
        <v>431700</v>
      </c>
      <c r="F169" s="386"/>
      <c r="G169" s="386">
        <f t="shared" si="13"/>
        <v>431700</v>
      </c>
      <c r="H169" s="388"/>
      <c r="I169" s="389">
        <f t="shared" si="17"/>
        <v>17990</v>
      </c>
      <c r="J169" s="386"/>
      <c r="K169" s="390">
        <f t="shared" si="16"/>
        <v>17990</v>
      </c>
      <c r="L169" s="390">
        <f t="shared" si="15"/>
        <v>413710</v>
      </c>
    </row>
    <row r="170" spans="1:13" ht="20.100000000000001" customHeight="1">
      <c r="A170" s="383" t="s">
        <v>487</v>
      </c>
      <c r="B170" s="384" t="s">
        <v>682</v>
      </c>
      <c r="C170" s="385" t="s">
        <v>683</v>
      </c>
      <c r="D170" s="386"/>
      <c r="E170" s="387">
        <v>7130000</v>
      </c>
      <c r="F170" s="386"/>
      <c r="G170" s="386">
        <f t="shared" si="13"/>
        <v>7130000</v>
      </c>
      <c r="H170" s="388"/>
      <c r="I170" s="389">
        <f>ROUND(G170/4/12,-1)</f>
        <v>148540</v>
      </c>
      <c r="J170" s="386"/>
      <c r="K170" s="390">
        <f t="shared" si="16"/>
        <v>148540</v>
      </c>
      <c r="L170" s="390">
        <f t="shared" si="15"/>
        <v>6981460</v>
      </c>
      <c r="M170" s="364"/>
    </row>
    <row r="171" spans="1:13" ht="20.100000000000001" customHeight="1">
      <c r="A171" s="165" t="s">
        <v>488</v>
      </c>
      <c r="B171" s="165"/>
      <c r="C171" s="166"/>
      <c r="D171" s="265">
        <f t="shared" ref="D171:L171" si="18">SUM(D8:D170)</f>
        <v>1026179986</v>
      </c>
      <c r="E171" s="265">
        <f t="shared" si="18"/>
        <v>8548900</v>
      </c>
      <c r="F171" s="265">
        <f t="shared" si="18"/>
        <v>0</v>
      </c>
      <c r="G171" s="265">
        <f t="shared" si="18"/>
        <v>1034728886</v>
      </c>
      <c r="H171" s="265">
        <f t="shared" si="18"/>
        <v>899861596</v>
      </c>
      <c r="I171" s="265">
        <f t="shared" si="18"/>
        <v>56006180</v>
      </c>
      <c r="J171" s="265">
        <f t="shared" si="18"/>
        <v>0</v>
      </c>
      <c r="K171" s="265">
        <f t="shared" si="18"/>
        <v>955867776</v>
      </c>
      <c r="L171" s="265">
        <f t="shared" si="18"/>
        <v>78861110</v>
      </c>
    </row>
    <row r="172" spans="1:13" ht="20.100000000000001" customHeight="1">
      <c r="A172" s="453" t="s">
        <v>489</v>
      </c>
      <c r="B172" s="168" t="s">
        <v>490</v>
      </c>
      <c r="C172" s="169" t="s">
        <v>491</v>
      </c>
      <c r="D172" s="255">
        <v>33000000</v>
      </c>
      <c r="E172" s="257"/>
      <c r="F172" s="256"/>
      <c r="G172" s="256">
        <f>D172</f>
        <v>33000000</v>
      </c>
      <c r="H172" s="250">
        <v>26125000</v>
      </c>
      <c r="I172" s="167">
        <f>G172-H172</f>
        <v>6875000</v>
      </c>
      <c r="J172" s="256"/>
      <c r="K172" s="256">
        <f t="shared" ref="K172:K173" si="19">H172+I172-J172</f>
        <v>33000000</v>
      </c>
      <c r="L172" s="256">
        <f t="shared" ref="L172:L173" si="20">G172-K172</f>
        <v>0</v>
      </c>
    </row>
    <row r="173" spans="1:13" ht="20.100000000000001" customHeight="1">
      <c r="A173" s="157" t="s">
        <v>492</v>
      </c>
      <c r="B173" s="255" t="s">
        <v>493</v>
      </c>
      <c r="C173" s="158" t="s">
        <v>494</v>
      </c>
      <c r="D173" s="255">
        <v>133000000</v>
      </c>
      <c r="E173" s="257"/>
      <c r="F173" s="256"/>
      <c r="G173" s="256">
        <f>D173+E173</f>
        <v>133000000</v>
      </c>
      <c r="H173" s="250">
        <v>36020830</v>
      </c>
      <c r="I173" s="167">
        <f>ROUND(G173/4,-1)</f>
        <v>33250000</v>
      </c>
      <c r="J173" s="256"/>
      <c r="K173" s="256">
        <f t="shared" si="19"/>
        <v>69270830</v>
      </c>
      <c r="L173" s="256">
        <f t="shared" si="20"/>
        <v>63729170</v>
      </c>
    </row>
    <row r="174" spans="1:13" ht="20.100000000000001" customHeight="1">
      <c r="A174" s="170" t="s">
        <v>495</v>
      </c>
      <c r="B174" s="170"/>
      <c r="C174" s="171"/>
      <c r="D174" s="266">
        <f t="shared" ref="D174:L174" si="21">SUM(D172:D173)</f>
        <v>166000000</v>
      </c>
      <c r="E174" s="266">
        <f t="shared" si="21"/>
        <v>0</v>
      </c>
      <c r="F174" s="266">
        <f t="shared" si="21"/>
        <v>0</v>
      </c>
      <c r="G174" s="266">
        <f t="shared" si="21"/>
        <v>166000000</v>
      </c>
      <c r="H174" s="266">
        <f t="shared" si="21"/>
        <v>62145830</v>
      </c>
      <c r="I174" s="266">
        <f t="shared" si="21"/>
        <v>40125000</v>
      </c>
      <c r="J174" s="266">
        <f t="shared" si="21"/>
        <v>0</v>
      </c>
      <c r="K174" s="266">
        <f>SUM(K172:K173)</f>
        <v>102270830</v>
      </c>
      <c r="L174" s="266">
        <f t="shared" si="21"/>
        <v>63729170</v>
      </c>
    </row>
    <row r="175" spans="1:13" ht="20.100000000000001" customHeight="1">
      <c r="A175" s="267" t="s">
        <v>496</v>
      </c>
      <c r="B175" s="172"/>
      <c r="C175" s="173"/>
      <c r="D175" s="268">
        <f t="shared" ref="D175:L175" si="22">D174+D171+D7</f>
        <v>1227641516</v>
      </c>
      <c r="E175" s="268">
        <f t="shared" si="22"/>
        <v>8548900</v>
      </c>
      <c r="F175" s="268">
        <f t="shared" si="22"/>
        <v>0</v>
      </c>
      <c r="G175" s="268">
        <f t="shared" si="22"/>
        <v>1236190416</v>
      </c>
      <c r="H175" s="268">
        <f t="shared" si="22"/>
        <v>997466956</v>
      </c>
      <c r="I175" s="268">
        <f t="shared" si="22"/>
        <v>96131180</v>
      </c>
      <c r="J175" s="268">
        <f t="shared" si="22"/>
        <v>0</v>
      </c>
      <c r="K175" s="268">
        <f t="shared" si="22"/>
        <v>1093598136</v>
      </c>
      <c r="L175" s="268">
        <f t="shared" si="22"/>
        <v>142592280</v>
      </c>
    </row>
    <row r="176" spans="1:13" ht="20.100000000000001" customHeight="1">
      <c r="A176" s="269" t="s">
        <v>497</v>
      </c>
      <c r="B176" s="174"/>
      <c r="C176" s="175"/>
      <c r="D176" s="270">
        <f>D175-D174</f>
        <v>1061641516</v>
      </c>
      <c r="E176" s="270">
        <f t="shared" ref="E176:L176" si="23">E175-E174</f>
        <v>8548900</v>
      </c>
      <c r="F176" s="270">
        <f t="shared" si="23"/>
        <v>0</v>
      </c>
      <c r="G176" s="270">
        <f t="shared" si="23"/>
        <v>1070190416</v>
      </c>
      <c r="H176" s="270">
        <f t="shared" si="23"/>
        <v>935321126</v>
      </c>
      <c r="I176" s="270">
        <f t="shared" si="23"/>
        <v>56006180</v>
      </c>
      <c r="J176" s="270">
        <f t="shared" si="23"/>
        <v>0</v>
      </c>
      <c r="K176" s="270">
        <f t="shared" si="23"/>
        <v>991327306</v>
      </c>
      <c r="L176" s="270">
        <f t="shared" si="23"/>
        <v>78863110</v>
      </c>
    </row>
    <row r="177" spans="1:12" ht="20.100000000000001" customHeight="1">
      <c r="A177" s="176"/>
      <c r="B177" s="176"/>
      <c r="C177" s="177"/>
      <c r="D177" s="178"/>
      <c r="E177" s="365"/>
      <c r="F177" s="176"/>
      <c r="G177" s="176"/>
      <c r="H177" s="176"/>
      <c r="I177" s="365"/>
      <c r="J177" s="176"/>
      <c r="K177" s="176"/>
      <c r="L177" s="366"/>
    </row>
    <row r="178" spans="1:12" ht="20.100000000000001" customHeight="1">
      <c r="A178" s="176"/>
      <c r="B178" s="176"/>
      <c r="C178" s="177"/>
      <c r="D178" s="178"/>
      <c r="E178" s="365"/>
      <c r="F178" s="176"/>
      <c r="G178" s="176"/>
      <c r="H178" s="176"/>
      <c r="I178" s="365"/>
      <c r="J178" s="176"/>
      <c r="K178" s="176"/>
      <c r="L178" s="366"/>
    </row>
    <row r="179" spans="1:12" ht="20.100000000000001" customHeight="1">
      <c r="A179" s="176"/>
      <c r="B179" s="176"/>
      <c r="C179" s="177"/>
      <c r="D179" s="178"/>
      <c r="E179" s="365"/>
      <c r="F179" s="176"/>
      <c r="G179" s="176"/>
      <c r="H179" s="176"/>
      <c r="I179" s="365"/>
      <c r="J179" s="176"/>
      <c r="K179" s="176"/>
      <c r="L179" s="366"/>
    </row>
    <row r="180" spans="1:12" ht="20.100000000000001" customHeight="1">
      <c r="A180" s="179"/>
      <c r="B180" s="179"/>
      <c r="C180" s="177"/>
      <c r="D180" s="178"/>
      <c r="E180" s="365"/>
      <c r="F180" s="366"/>
      <c r="G180" s="176"/>
      <c r="H180" s="176"/>
      <c r="I180" s="365"/>
      <c r="J180" s="176"/>
      <c r="K180" s="176"/>
      <c r="L180" s="366"/>
    </row>
  </sheetData>
  <sheetProtection password="CC7F" sheet="1" objects="1" scenarios="1"/>
  <mergeCells count="2">
    <mergeCell ref="A1:L1"/>
    <mergeCell ref="A2:L2"/>
  </mergeCells>
  <phoneticPr fontId="4" type="noConversion"/>
  <pageMargins left="0.51181102362204722" right="0.19685039370078741" top="0.51181102362204722" bottom="0.47244094488188981" header="0.23622047244094491" footer="0.27559055118110237"/>
  <pageSetup paperSize="9" scale="63" firstPageNumber="14" fitToHeight="14" orientation="portrait" useFirstPageNumber="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sqref="A1:J1"/>
    </sheetView>
  </sheetViews>
  <sheetFormatPr defaultRowHeight="12"/>
  <cols>
    <col min="1" max="1" width="5.375" style="391" customWidth="1"/>
    <col min="2" max="2" width="15.125" style="391" customWidth="1"/>
    <col min="3" max="3" width="12.125" style="393" bestFit="1" customWidth="1"/>
    <col min="4" max="4" width="8.375" style="393" bestFit="1" customWidth="1"/>
    <col min="5" max="5" width="8.75" style="393" bestFit="1" customWidth="1"/>
    <col min="6" max="9" width="12.125" style="393" bestFit="1" customWidth="1"/>
    <col min="10" max="10" width="9.75" style="391" bestFit="1" customWidth="1"/>
    <col min="11" max="16384" width="9" style="391"/>
  </cols>
  <sheetData>
    <row r="1" spans="1:10" ht="25.5" customHeight="1">
      <c r="A1" s="558" t="s">
        <v>498</v>
      </c>
      <c r="B1" s="558"/>
      <c r="C1" s="558"/>
      <c r="D1" s="558"/>
      <c r="E1" s="558"/>
      <c r="F1" s="558"/>
      <c r="G1" s="558"/>
      <c r="H1" s="558"/>
      <c r="I1" s="558"/>
      <c r="J1" s="558"/>
    </row>
    <row r="2" spans="1:10" ht="15.75" customHeight="1">
      <c r="A2" s="392" t="s">
        <v>499</v>
      </c>
    </row>
    <row r="3" spans="1:10">
      <c r="J3" s="394" t="s">
        <v>500</v>
      </c>
    </row>
    <row r="4" spans="1:10" s="398" customFormat="1" ht="24">
      <c r="A4" s="395" t="s">
        <v>40</v>
      </c>
      <c r="B4" s="395" t="s">
        <v>41</v>
      </c>
      <c r="C4" s="396" t="s">
        <v>501</v>
      </c>
      <c r="D4" s="396" t="s">
        <v>502</v>
      </c>
      <c r="E4" s="396" t="s">
        <v>503</v>
      </c>
      <c r="F4" s="396" t="s">
        <v>504</v>
      </c>
      <c r="G4" s="396" t="s">
        <v>505</v>
      </c>
      <c r="H4" s="396" t="s">
        <v>506</v>
      </c>
      <c r="I4" s="396" t="s">
        <v>507</v>
      </c>
      <c r="J4" s="397" t="s">
        <v>508</v>
      </c>
    </row>
    <row r="5" spans="1:10" s="400" customFormat="1" ht="17.25" customHeight="1">
      <c r="A5" s="559" t="s">
        <v>509</v>
      </c>
      <c r="B5" s="560"/>
      <c r="C5" s="399">
        <v>8206700000</v>
      </c>
      <c r="D5" s="408">
        <v>51446900</v>
      </c>
      <c r="E5" s="408">
        <v>0</v>
      </c>
      <c r="F5" s="399">
        <v>8258146900</v>
      </c>
      <c r="G5" s="399">
        <v>7160059663</v>
      </c>
      <c r="H5" s="399">
        <v>1098087237</v>
      </c>
      <c r="I5" s="399">
        <v>1065152000</v>
      </c>
      <c r="J5" s="399">
        <v>32935237</v>
      </c>
    </row>
    <row r="6" spans="1:10" s="400" customFormat="1" ht="17.25" customHeight="1">
      <c r="A6" s="556" t="s">
        <v>510</v>
      </c>
      <c r="B6" s="557"/>
      <c r="C6" s="401">
        <v>3905000000</v>
      </c>
      <c r="D6" s="409"/>
      <c r="E6" s="409">
        <v>-473120</v>
      </c>
      <c r="F6" s="401">
        <v>3904526880</v>
      </c>
      <c r="G6" s="401">
        <v>3896768639</v>
      </c>
      <c r="H6" s="401">
        <v>7758241</v>
      </c>
      <c r="I6" s="401"/>
      <c r="J6" s="402">
        <v>7758241</v>
      </c>
    </row>
    <row r="7" spans="1:10" s="400" customFormat="1" ht="17.25" customHeight="1">
      <c r="A7" s="406"/>
      <c r="B7" s="407" t="s">
        <v>511</v>
      </c>
      <c r="C7" s="399">
        <v>2276358000</v>
      </c>
      <c r="D7" s="408"/>
      <c r="E7" s="408">
        <v>-31861800</v>
      </c>
      <c r="F7" s="399">
        <v>2244496200</v>
      </c>
      <c r="G7" s="399">
        <v>2242396740</v>
      </c>
      <c r="H7" s="399">
        <v>2099460</v>
      </c>
      <c r="I7" s="399"/>
      <c r="J7" s="405">
        <v>2099460</v>
      </c>
    </row>
    <row r="8" spans="1:10" s="400" customFormat="1" ht="17.25" customHeight="1">
      <c r="A8" s="406"/>
      <c r="B8" s="407" t="s">
        <v>512</v>
      </c>
      <c r="C8" s="399">
        <v>1180652000</v>
      </c>
      <c r="D8" s="408"/>
      <c r="E8" s="408"/>
      <c r="F8" s="399">
        <v>1180652000</v>
      </c>
      <c r="G8" s="399">
        <v>1179408049</v>
      </c>
      <c r="H8" s="399">
        <v>1243951</v>
      </c>
      <c r="I8" s="399"/>
      <c r="J8" s="405">
        <v>1243951</v>
      </c>
    </row>
    <row r="9" spans="1:10" s="400" customFormat="1" ht="17.25" customHeight="1">
      <c r="A9" s="406"/>
      <c r="B9" s="407" t="s">
        <v>513</v>
      </c>
      <c r="C9" s="399">
        <v>447990000</v>
      </c>
      <c r="D9" s="408"/>
      <c r="E9" s="408">
        <v>31388680</v>
      </c>
      <c r="F9" s="399">
        <v>479378680</v>
      </c>
      <c r="G9" s="399">
        <v>474963850</v>
      </c>
      <c r="H9" s="399">
        <v>4414830</v>
      </c>
      <c r="I9" s="399"/>
      <c r="J9" s="405">
        <v>4414830</v>
      </c>
    </row>
    <row r="10" spans="1:10" s="400" customFormat="1" ht="17.25" customHeight="1">
      <c r="A10" s="561" t="s">
        <v>514</v>
      </c>
      <c r="B10" s="562"/>
      <c r="C10" s="401">
        <v>330000000</v>
      </c>
      <c r="D10" s="409">
        <v>11956900</v>
      </c>
      <c r="E10" s="409">
        <v>15300000</v>
      </c>
      <c r="F10" s="401">
        <v>357256900</v>
      </c>
      <c r="G10" s="401">
        <v>356181670</v>
      </c>
      <c r="H10" s="401">
        <v>1075230</v>
      </c>
      <c r="I10" s="401"/>
      <c r="J10" s="401">
        <v>1075230</v>
      </c>
    </row>
    <row r="11" spans="1:10" s="400" customFormat="1" ht="17.25" customHeight="1">
      <c r="A11" s="406"/>
      <c r="B11" s="407" t="s">
        <v>515</v>
      </c>
      <c r="C11" s="399">
        <v>80000000</v>
      </c>
      <c r="D11" s="408">
        <v>11956900</v>
      </c>
      <c r="E11" s="408">
        <v>15300000</v>
      </c>
      <c r="F11" s="399">
        <v>107256900</v>
      </c>
      <c r="G11" s="399">
        <v>106268917</v>
      </c>
      <c r="H11" s="399">
        <v>987983</v>
      </c>
      <c r="I11" s="399"/>
      <c r="J11" s="399">
        <v>987983</v>
      </c>
    </row>
    <row r="12" spans="1:10" s="400" customFormat="1" ht="17.25" customHeight="1">
      <c r="A12" s="406"/>
      <c r="B12" s="407" t="s">
        <v>516</v>
      </c>
      <c r="C12" s="399">
        <v>250000000</v>
      </c>
      <c r="D12" s="408"/>
      <c r="E12" s="408"/>
      <c r="F12" s="399">
        <v>250000000</v>
      </c>
      <c r="G12" s="399">
        <v>249912753</v>
      </c>
      <c r="H12" s="399">
        <v>87247</v>
      </c>
      <c r="I12" s="399"/>
      <c r="J12" s="405">
        <v>87247</v>
      </c>
    </row>
    <row r="13" spans="1:10" s="400" customFormat="1" ht="17.25" customHeight="1">
      <c r="A13" s="561" t="s">
        <v>517</v>
      </c>
      <c r="B13" s="562"/>
      <c r="C13" s="401">
        <v>98000000</v>
      </c>
      <c r="D13" s="409"/>
      <c r="E13" s="409">
        <v>-2200000</v>
      </c>
      <c r="F13" s="401">
        <v>95800000</v>
      </c>
      <c r="G13" s="401">
        <v>94568203</v>
      </c>
      <c r="H13" s="401">
        <v>1231797</v>
      </c>
      <c r="I13" s="401"/>
      <c r="J13" s="402">
        <v>1231797</v>
      </c>
    </row>
    <row r="14" spans="1:10" s="400" customFormat="1" ht="17.25" customHeight="1">
      <c r="A14" s="406"/>
      <c r="B14" s="407" t="s">
        <v>518</v>
      </c>
      <c r="C14" s="399">
        <v>42000000</v>
      </c>
      <c r="D14" s="408"/>
      <c r="E14" s="408"/>
      <c r="F14" s="399">
        <v>42000000</v>
      </c>
      <c r="G14" s="399">
        <v>40959130</v>
      </c>
      <c r="H14" s="399">
        <v>1040870</v>
      </c>
      <c r="I14" s="399"/>
      <c r="J14" s="405">
        <v>1040870</v>
      </c>
    </row>
    <row r="15" spans="1:10" s="400" customFormat="1" ht="17.25" customHeight="1">
      <c r="A15" s="406"/>
      <c r="B15" s="407" t="s">
        <v>519</v>
      </c>
      <c r="C15" s="399">
        <v>56000000</v>
      </c>
      <c r="D15" s="408"/>
      <c r="E15" s="408">
        <v>-2200000</v>
      </c>
      <c r="F15" s="399">
        <v>53800000</v>
      </c>
      <c r="G15" s="399">
        <v>53609073</v>
      </c>
      <c r="H15" s="399">
        <v>190927</v>
      </c>
      <c r="I15" s="399"/>
      <c r="J15" s="405">
        <v>190927</v>
      </c>
    </row>
    <row r="16" spans="1:10" s="400" customFormat="1" ht="17.25" customHeight="1">
      <c r="A16" s="561" t="s">
        <v>520</v>
      </c>
      <c r="B16" s="562"/>
      <c r="C16" s="401">
        <v>187000000</v>
      </c>
      <c r="D16" s="409">
        <v>7200000</v>
      </c>
      <c r="E16" s="409">
        <v>473120</v>
      </c>
      <c r="F16" s="401">
        <v>194673120</v>
      </c>
      <c r="G16" s="401">
        <v>181314801</v>
      </c>
      <c r="H16" s="401">
        <v>13358319</v>
      </c>
      <c r="I16" s="401">
        <v>12000000</v>
      </c>
      <c r="J16" s="401">
        <v>1358319</v>
      </c>
    </row>
    <row r="17" spans="1:10" s="400" customFormat="1" ht="17.25" customHeight="1">
      <c r="A17" s="406"/>
      <c r="B17" s="407" t="s">
        <v>521</v>
      </c>
      <c r="C17" s="399">
        <v>147000000</v>
      </c>
      <c r="D17" s="408">
        <v>7200000</v>
      </c>
      <c r="E17" s="408">
        <v>473120</v>
      </c>
      <c r="F17" s="399">
        <v>154673120</v>
      </c>
      <c r="G17" s="399">
        <v>141680360</v>
      </c>
      <c r="H17" s="399">
        <v>12992760</v>
      </c>
      <c r="I17" s="399">
        <v>12000000</v>
      </c>
      <c r="J17" s="399">
        <v>992760</v>
      </c>
    </row>
    <row r="18" spans="1:10" s="400" customFormat="1" ht="17.25" customHeight="1">
      <c r="A18" s="406"/>
      <c r="B18" s="407" t="s">
        <v>522</v>
      </c>
      <c r="C18" s="399">
        <v>40000000</v>
      </c>
      <c r="D18" s="408"/>
      <c r="E18" s="408"/>
      <c r="F18" s="399">
        <v>40000000</v>
      </c>
      <c r="G18" s="399">
        <v>39634441</v>
      </c>
      <c r="H18" s="399">
        <v>365559</v>
      </c>
      <c r="I18" s="399"/>
      <c r="J18" s="405">
        <v>365559</v>
      </c>
    </row>
    <row r="19" spans="1:10" s="400" customFormat="1" ht="17.25" customHeight="1">
      <c r="A19" s="561" t="s">
        <v>523</v>
      </c>
      <c r="B19" s="562"/>
      <c r="C19" s="401">
        <v>94000000</v>
      </c>
      <c r="D19" s="409"/>
      <c r="E19" s="409"/>
      <c r="F19" s="401">
        <v>94000000</v>
      </c>
      <c r="G19" s="401">
        <v>92757878</v>
      </c>
      <c r="H19" s="401">
        <v>1242122</v>
      </c>
      <c r="I19" s="401"/>
      <c r="J19" s="402">
        <v>1242122</v>
      </c>
    </row>
    <row r="20" spans="1:10" s="400" customFormat="1" ht="17.25" customHeight="1">
      <c r="A20" s="406"/>
      <c r="B20" s="407" t="s">
        <v>524</v>
      </c>
      <c r="C20" s="399">
        <v>40500000</v>
      </c>
      <c r="D20" s="408"/>
      <c r="E20" s="408"/>
      <c r="F20" s="399">
        <v>40500000</v>
      </c>
      <c r="G20" s="399">
        <v>40236556</v>
      </c>
      <c r="H20" s="399">
        <v>263444</v>
      </c>
      <c r="I20" s="399"/>
      <c r="J20" s="405">
        <v>263444</v>
      </c>
    </row>
    <row r="21" spans="1:10" s="400" customFormat="1" ht="17.25" customHeight="1">
      <c r="A21" s="406"/>
      <c r="B21" s="407" t="s">
        <v>525</v>
      </c>
      <c r="C21" s="399">
        <v>53500000</v>
      </c>
      <c r="D21" s="408"/>
      <c r="E21" s="408"/>
      <c r="F21" s="399">
        <v>53500000</v>
      </c>
      <c r="G21" s="399">
        <v>52521322</v>
      </c>
      <c r="H21" s="399">
        <v>978678</v>
      </c>
      <c r="I21" s="399"/>
      <c r="J21" s="405">
        <v>978678</v>
      </c>
    </row>
    <row r="22" spans="1:10" s="400" customFormat="1" ht="17.25" customHeight="1">
      <c r="A22" s="561" t="s">
        <v>526</v>
      </c>
      <c r="B22" s="562"/>
      <c r="C22" s="401">
        <v>100000000</v>
      </c>
      <c r="D22" s="409"/>
      <c r="E22" s="409"/>
      <c r="F22" s="401">
        <v>100000000</v>
      </c>
      <c r="G22" s="401">
        <v>99756116</v>
      </c>
      <c r="H22" s="401">
        <v>243884</v>
      </c>
      <c r="I22" s="401"/>
      <c r="J22" s="402">
        <v>243884</v>
      </c>
    </row>
    <row r="23" spans="1:10" s="400" customFormat="1" ht="17.25" customHeight="1">
      <c r="A23" s="406"/>
      <c r="B23" s="407" t="s">
        <v>527</v>
      </c>
      <c r="C23" s="399">
        <v>20000000</v>
      </c>
      <c r="D23" s="408"/>
      <c r="E23" s="408"/>
      <c r="F23" s="399">
        <v>20000000</v>
      </c>
      <c r="G23" s="399">
        <v>19990050</v>
      </c>
      <c r="H23" s="399">
        <v>9950</v>
      </c>
      <c r="I23" s="399"/>
      <c r="J23" s="405">
        <v>9950</v>
      </c>
    </row>
    <row r="24" spans="1:10" s="400" customFormat="1" ht="17.25" customHeight="1">
      <c r="A24" s="406"/>
      <c r="B24" s="407" t="s">
        <v>528</v>
      </c>
      <c r="C24" s="399">
        <v>40000000</v>
      </c>
      <c r="D24" s="408"/>
      <c r="E24" s="408"/>
      <c r="F24" s="399">
        <v>40000000</v>
      </c>
      <c r="G24" s="399">
        <v>39767916</v>
      </c>
      <c r="H24" s="399">
        <v>232084</v>
      </c>
      <c r="I24" s="399"/>
      <c r="J24" s="405">
        <v>232084</v>
      </c>
    </row>
    <row r="25" spans="1:10" s="400" customFormat="1" ht="17.25" customHeight="1">
      <c r="A25" s="406"/>
      <c r="B25" s="407" t="s">
        <v>529</v>
      </c>
      <c r="C25" s="399">
        <v>40000000</v>
      </c>
      <c r="D25" s="408"/>
      <c r="E25" s="408"/>
      <c r="F25" s="399">
        <v>40000000</v>
      </c>
      <c r="G25" s="399">
        <v>39998150</v>
      </c>
      <c r="H25" s="399">
        <v>1850</v>
      </c>
      <c r="I25" s="399"/>
      <c r="J25" s="405">
        <v>1850</v>
      </c>
    </row>
    <row r="26" spans="1:10" s="400" customFormat="1" ht="17.25" customHeight="1">
      <c r="A26" s="561" t="s">
        <v>530</v>
      </c>
      <c r="B26" s="562"/>
      <c r="C26" s="401">
        <v>30000000</v>
      </c>
      <c r="D26" s="409">
        <v>10490000</v>
      </c>
      <c r="E26" s="409">
        <v>-13100000</v>
      </c>
      <c r="F26" s="401">
        <v>27390000</v>
      </c>
      <c r="G26" s="401">
        <v>25045730</v>
      </c>
      <c r="H26" s="401">
        <v>2344270</v>
      </c>
      <c r="I26" s="401"/>
      <c r="J26" s="401">
        <v>2344270</v>
      </c>
    </row>
    <row r="27" spans="1:10" s="400" customFormat="1" ht="17.25" customHeight="1">
      <c r="A27" s="406"/>
      <c r="B27" s="407" t="s">
        <v>531</v>
      </c>
      <c r="C27" s="399">
        <v>30000000</v>
      </c>
      <c r="D27" s="408">
        <v>10490000</v>
      </c>
      <c r="E27" s="408">
        <v>-13100000</v>
      </c>
      <c r="F27" s="399">
        <v>27390000</v>
      </c>
      <c r="G27" s="399">
        <v>25045730</v>
      </c>
      <c r="H27" s="399">
        <v>2344270</v>
      </c>
      <c r="I27" s="399"/>
      <c r="J27" s="399">
        <v>2344270</v>
      </c>
    </row>
    <row r="28" spans="1:10" s="400" customFormat="1" ht="17.25" customHeight="1">
      <c r="A28" s="561" t="s">
        <v>532</v>
      </c>
      <c r="B28" s="562"/>
      <c r="C28" s="401">
        <v>1300000000</v>
      </c>
      <c r="D28" s="409"/>
      <c r="E28" s="409"/>
      <c r="F28" s="401">
        <v>1300000000</v>
      </c>
      <c r="G28" s="401">
        <v>245415546</v>
      </c>
      <c r="H28" s="401">
        <v>1054584454</v>
      </c>
      <c r="I28" s="401">
        <v>1043402000</v>
      </c>
      <c r="J28" s="402">
        <v>11182454</v>
      </c>
    </row>
    <row r="29" spans="1:10" s="400" customFormat="1" ht="17.25" customHeight="1">
      <c r="A29" s="406"/>
      <c r="B29" s="407" t="s">
        <v>533</v>
      </c>
      <c r="C29" s="399">
        <v>1300000000</v>
      </c>
      <c r="D29" s="408"/>
      <c r="E29" s="408"/>
      <c r="F29" s="399">
        <v>1300000000</v>
      </c>
      <c r="G29" s="399">
        <v>245415546</v>
      </c>
      <c r="H29" s="399">
        <v>1054584454</v>
      </c>
      <c r="I29" s="399">
        <v>1043402000</v>
      </c>
      <c r="J29" s="405">
        <v>11182454</v>
      </c>
    </row>
    <row r="30" spans="1:10" s="400" customFormat="1" ht="17.25" customHeight="1">
      <c r="A30" s="561" t="s">
        <v>534</v>
      </c>
      <c r="B30" s="562"/>
      <c r="C30" s="401">
        <v>2162700000</v>
      </c>
      <c r="D30" s="409">
        <v>21800000</v>
      </c>
      <c r="E30" s="410">
        <v>0</v>
      </c>
      <c r="F30" s="401">
        <v>2184500000</v>
      </c>
      <c r="G30" s="401">
        <v>2168251080</v>
      </c>
      <c r="H30" s="401">
        <v>16248920</v>
      </c>
      <c r="I30" s="401">
        <v>9750000</v>
      </c>
      <c r="J30" s="401">
        <v>6498920</v>
      </c>
    </row>
    <row r="31" spans="1:10" s="400" customFormat="1" ht="17.25" customHeight="1">
      <c r="A31" s="406"/>
      <c r="B31" s="407" t="s">
        <v>535</v>
      </c>
      <c r="C31" s="399">
        <v>1352700000</v>
      </c>
      <c r="D31" s="408">
        <v>21800000</v>
      </c>
      <c r="E31" s="408">
        <v>-9800000</v>
      </c>
      <c r="F31" s="399">
        <v>1364700000</v>
      </c>
      <c r="G31" s="399">
        <v>1364417693</v>
      </c>
      <c r="H31" s="399">
        <v>282307</v>
      </c>
      <c r="I31" s="399"/>
      <c r="J31" s="399">
        <v>282307</v>
      </c>
    </row>
    <row r="32" spans="1:10" s="400" customFormat="1" ht="17.25" customHeight="1">
      <c r="A32" s="406"/>
      <c r="B32" s="407" t="s">
        <v>536</v>
      </c>
      <c r="C32" s="399">
        <v>80000000</v>
      </c>
      <c r="D32" s="408"/>
      <c r="E32" s="408">
        <v>-900000</v>
      </c>
      <c r="F32" s="399">
        <v>79100000</v>
      </c>
      <c r="G32" s="399">
        <v>78333940</v>
      </c>
      <c r="H32" s="399">
        <v>766060</v>
      </c>
      <c r="I32" s="399"/>
      <c r="J32" s="405">
        <v>766060</v>
      </c>
    </row>
    <row r="33" spans="1:10" s="400" customFormat="1" ht="17.25" customHeight="1">
      <c r="A33" s="406"/>
      <c r="B33" s="407" t="s">
        <v>537</v>
      </c>
      <c r="C33" s="399">
        <v>80000000</v>
      </c>
      <c r="D33" s="408"/>
      <c r="E33" s="408">
        <v>-4400000</v>
      </c>
      <c r="F33" s="399">
        <v>75600000</v>
      </c>
      <c r="G33" s="399">
        <v>72712630</v>
      </c>
      <c r="H33" s="399">
        <v>2887370</v>
      </c>
      <c r="I33" s="399"/>
      <c r="J33" s="405">
        <v>2887370</v>
      </c>
    </row>
    <row r="34" spans="1:10" s="400" customFormat="1" ht="17.25" customHeight="1">
      <c r="A34" s="406"/>
      <c r="B34" s="407" t="s">
        <v>538</v>
      </c>
      <c r="C34" s="399">
        <v>190000000</v>
      </c>
      <c r="D34" s="408"/>
      <c r="E34" s="408">
        <v>-900000</v>
      </c>
      <c r="F34" s="399">
        <v>189100000</v>
      </c>
      <c r="G34" s="399">
        <v>187037737</v>
      </c>
      <c r="H34" s="399">
        <v>2062263</v>
      </c>
      <c r="I34" s="399"/>
      <c r="J34" s="405">
        <v>2062263</v>
      </c>
    </row>
    <row r="35" spans="1:10" s="400" customFormat="1" ht="17.25" customHeight="1">
      <c r="A35" s="406"/>
      <c r="B35" s="407" t="s">
        <v>539</v>
      </c>
      <c r="C35" s="399">
        <v>230000000</v>
      </c>
      <c r="D35" s="408"/>
      <c r="E35" s="408"/>
      <c r="F35" s="399">
        <v>230000000</v>
      </c>
      <c r="G35" s="399">
        <v>229678450</v>
      </c>
      <c r="H35" s="399">
        <v>321550</v>
      </c>
      <c r="I35" s="399"/>
      <c r="J35" s="405">
        <v>321550</v>
      </c>
    </row>
    <row r="36" spans="1:10" s="400" customFormat="1" ht="17.25" customHeight="1">
      <c r="A36" s="406"/>
      <c r="B36" s="407" t="s">
        <v>540</v>
      </c>
      <c r="C36" s="399">
        <v>230000000</v>
      </c>
      <c r="D36" s="408"/>
      <c r="E36" s="408">
        <v>16000000</v>
      </c>
      <c r="F36" s="399">
        <v>246000000</v>
      </c>
      <c r="G36" s="399">
        <v>236070630</v>
      </c>
      <c r="H36" s="399">
        <v>9929370</v>
      </c>
      <c r="I36" s="399">
        <v>9750000</v>
      </c>
      <c r="J36" s="405">
        <v>179370</v>
      </c>
    </row>
    <row r="37" spans="1:10" s="400" customFormat="1" ht="24" customHeight="1">
      <c r="C37" s="393"/>
      <c r="D37" s="393"/>
      <c r="E37" s="393"/>
      <c r="F37" s="393"/>
      <c r="G37" s="393"/>
      <c r="H37" s="393"/>
      <c r="I37" s="393"/>
      <c r="J37" s="391"/>
    </row>
    <row r="38" spans="1:10" s="400" customFormat="1" ht="17.100000000000001" customHeight="1">
      <c r="A38" s="392" t="s">
        <v>541</v>
      </c>
      <c r="C38" s="393"/>
      <c r="D38" s="393"/>
      <c r="E38" s="393"/>
      <c r="F38" s="393"/>
      <c r="G38" s="393"/>
      <c r="H38" s="393"/>
      <c r="I38" s="393"/>
      <c r="J38" s="391"/>
    </row>
    <row r="39" spans="1:10" s="400" customFormat="1">
      <c r="C39" s="393"/>
      <c r="D39" s="393"/>
      <c r="E39" s="393"/>
      <c r="F39" s="393"/>
      <c r="G39" s="393"/>
      <c r="H39" s="393"/>
      <c r="I39" s="393"/>
      <c r="J39" s="394" t="s">
        <v>542</v>
      </c>
    </row>
    <row r="40" spans="1:10" s="400" customFormat="1" ht="28.5" customHeight="1">
      <c r="A40" s="395" t="s">
        <v>40</v>
      </c>
      <c r="B40" s="395" t="s">
        <v>41</v>
      </c>
      <c r="C40" s="396" t="s">
        <v>543</v>
      </c>
      <c r="D40" s="396" t="s">
        <v>544</v>
      </c>
      <c r="E40" s="396" t="s">
        <v>545</v>
      </c>
      <c r="F40" s="396" t="s">
        <v>546</v>
      </c>
      <c r="G40" s="396" t="s">
        <v>547</v>
      </c>
      <c r="H40" s="396" t="s">
        <v>548</v>
      </c>
      <c r="I40" s="396" t="s">
        <v>549</v>
      </c>
      <c r="J40" s="397" t="s">
        <v>550</v>
      </c>
    </row>
    <row r="41" spans="1:10" s="400" customFormat="1" ht="17.25" customHeight="1">
      <c r="A41" s="556" t="s">
        <v>551</v>
      </c>
      <c r="B41" s="557"/>
      <c r="C41" s="401">
        <v>206374222</v>
      </c>
      <c r="D41" s="401"/>
      <c r="E41" s="401"/>
      <c r="F41" s="401">
        <v>206374222</v>
      </c>
      <c r="G41" s="401">
        <v>158807000</v>
      </c>
      <c r="H41" s="401">
        <v>47567222</v>
      </c>
      <c r="I41" s="401"/>
      <c r="J41" s="402">
        <v>47567222</v>
      </c>
    </row>
    <row r="42" spans="1:10" s="400" customFormat="1" ht="17.25" customHeight="1">
      <c r="A42" s="403"/>
      <c r="B42" s="404" t="s">
        <v>552</v>
      </c>
      <c r="C42" s="399">
        <v>66374222</v>
      </c>
      <c r="D42" s="399"/>
      <c r="E42" s="399"/>
      <c r="F42" s="399">
        <v>66374222</v>
      </c>
      <c r="G42" s="399">
        <v>18807000</v>
      </c>
      <c r="H42" s="399">
        <v>47567222</v>
      </c>
      <c r="I42" s="399"/>
      <c r="J42" s="405">
        <v>47567222</v>
      </c>
    </row>
    <row r="43" spans="1:10" s="400" customFormat="1" ht="17.25" customHeight="1">
      <c r="A43" s="403"/>
      <c r="B43" s="404" t="s">
        <v>553</v>
      </c>
      <c r="C43" s="399">
        <v>100000000</v>
      </c>
      <c r="D43" s="399"/>
      <c r="E43" s="399"/>
      <c r="F43" s="399">
        <v>100000000</v>
      </c>
      <c r="G43" s="399">
        <v>100000000</v>
      </c>
      <c r="H43" s="399"/>
      <c r="I43" s="399"/>
      <c r="J43" s="405"/>
    </row>
    <row r="44" spans="1:10" s="400" customFormat="1" ht="17.25" customHeight="1">
      <c r="A44" s="403"/>
      <c r="B44" s="404" t="s">
        <v>554</v>
      </c>
      <c r="C44" s="399">
        <v>20000000</v>
      </c>
      <c r="D44" s="399"/>
      <c r="E44" s="399"/>
      <c r="F44" s="399">
        <v>20000000</v>
      </c>
      <c r="G44" s="399">
        <v>20000000</v>
      </c>
      <c r="H44" s="399"/>
      <c r="I44" s="399"/>
      <c r="J44" s="405"/>
    </row>
    <row r="45" spans="1:10" s="400" customFormat="1" ht="17.25" customHeight="1">
      <c r="A45" s="403"/>
      <c r="B45" s="404" t="s">
        <v>555</v>
      </c>
      <c r="C45" s="399">
        <v>20000000</v>
      </c>
      <c r="D45" s="399"/>
      <c r="E45" s="399"/>
      <c r="F45" s="399">
        <v>20000000</v>
      </c>
      <c r="G45" s="399">
        <v>20000000</v>
      </c>
      <c r="H45" s="399"/>
      <c r="I45" s="399"/>
      <c r="J45" s="405"/>
    </row>
    <row r="46" spans="1:10" ht="17.100000000000001" customHeight="1"/>
  </sheetData>
  <sheetProtection password="CC7F" sheet="1" objects="1" scenarios="1"/>
  <mergeCells count="12">
    <mergeCell ref="A41:B41"/>
    <mergeCell ref="A1:J1"/>
    <mergeCell ref="A5:B5"/>
    <mergeCell ref="A6:B6"/>
    <mergeCell ref="A10:B10"/>
    <mergeCell ref="A13:B13"/>
    <mergeCell ref="A16:B16"/>
    <mergeCell ref="A19:B19"/>
    <mergeCell ref="A22:B22"/>
    <mergeCell ref="A26:B26"/>
    <mergeCell ref="A28:B28"/>
    <mergeCell ref="A30:B30"/>
  </mergeCells>
  <phoneticPr fontId="4" type="noConversion"/>
  <pageMargins left="0.6692913385826772" right="0.19685039370078741" top="0.6692913385826772" bottom="0.39370078740157483" header="0" footer="0"/>
  <pageSetup paperSize="9" scale="77" firstPageNumber="17" orientation="portrait" useFirstPageNumber="1" verticalDpi="0" r:id="rId1"/>
  <headerFooter>
    <oddFooter>&amp;C17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opLeftCell="B1" zoomScaleNormal="100" workbookViewId="0">
      <selection activeCell="A2" sqref="A2:P2"/>
    </sheetView>
  </sheetViews>
  <sheetFormatPr defaultColWidth="3.625" defaultRowHeight="20.100000000000001" customHeight="1"/>
  <cols>
    <col min="1" max="1" width="3.625" style="3"/>
    <col min="2" max="2" width="6.125" style="3" customWidth="1"/>
    <col min="3" max="9" width="4.125" style="3" customWidth="1"/>
    <col min="10" max="10" width="3.25" style="3" customWidth="1"/>
    <col min="11" max="15" width="3.875" style="3" customWidth="1"/>
    <col min="16" max="16" width="5.875" style="236" customWidth="1"/>
    <col min="17" max="16384" width="3.625" style="3"/>
  </cols>
  <sheetData>
    <row r="1" spans="1:16" ht="27.75" customHeight="1"/>
    <row r="2" spans="1:16" ht="29.25" customHeight="1">
      <c r="A2" s="473" t="s">
        <v>77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</row>
    <row r="5" spans="1:16" s="46" customFormat="1" ht="20.100000000000001" customHeight="1">
      <c r="A5" s="201"/>
      <c r="B5" s="472" t="s">
        <v>219</v>
      </c>
      <c r="C5" s="472"/>
      <c r="D5" s="472"/>
      <c r="E5" s="472"/>
      <c r="F5" s="472"/>
      <c r="G5" s="472"/>
      <c r="H5" s="472"/>
      <c r="I5" s="472"/>
      <c r="J5" s="47"/>
      <c r="K5" s="466" t="s">
        <v>212</v>
      </c>
      <c r="L5" s="466"/>
      <c r="M5" s="466"/>
      <c r="N5" s="466"/>
      <c r="O5" s="466"/>
      <c r="P5" s="200">
        <v>1</v>
      </c>
    </row>
    <row r="6" spans="1:16" s="46" customFormat="1" ht="13.5" customHeight="1">
      <c r="A6" s="201"/>
      <c r="B6" s="472"/>
      <c r="C6" s="472"/>
      <c r="D6" s="472"/>
      <c r="E6" s="472"/>
      <c r="F6" s="472"/>
      <c r="G6" s="472"/>
      <c r="H6" s="472"/>
      <c r="I6" s="235"/>
      <c r="J6" s="201"/>
      <c r="K6" s="201"/>
      <c r="L6" s="201"/>
      <c r="M6" s="201"/>
      <c r="N6" s="201"/>
      <c r="O6" s="201"/>
      <c r="P6" s="200"/>
    </row>
    <row r="7" spans="1:16" s="183" customFormat="1" ht="20.100000000000001" customHeight="1">
      <c r="A7" s="201"/>
      <c r="B7" s="472" t="s">
        <v>220</v>
      </c>
      <c r="C7" s="472"/>
      <c r="D7" s="472"/>
      <c r="E7" s="472"/>
      <c r="F7" s="472"/>
      <c r="G7" s="472"/>
      <c r="H7" s="472"/>
      <c r="I7" s="472"/>
      <c r="J7" s="47"/>
      <c r="K7" s="466" t="s">
        <v>212</v>
      </c>
      <c r="L7" s="466"/>
      <c r="M7" s="466"/>
      <c r="N7" s="466"/>
      <c r="O7" s="466"/>
      <c r="P7" s="200">
        <v>2</v>
      </c>
    </row>
    <row r="8" spans="1:16" s="46" customFormat="1" ht="13.5" customHeight="1">
      <c r="A8" s="201"/>
      <c r="B8" s="472"/>
      <c r="C8" s="472"/>
      <c r="D8" s="472"/>
      <c r="E8" s="472"/>
      <c r="F8" s="472"/>
      <c r="G8" s="472"/>
      <c r="H8" s="472"/>
      <c r="I8" s="472"/>
      <c r="J8" s="201"/>
      <c r="K8" s="201"/>
      <c r="L8" s="201"/>
      <c r="M8" s="201"/>
      <c r="N8" s="201"/>
      <c r="O8" s="201"/>
      <c r="P8" s="200"/>
    </row>
    <row r="9" spans="1:16" s="46" customFormat="1" ht="20.100000000000001" customHeight="1">
      <c r="A9" s="201"/>
      <c r="B9" s="472" t="s">
        <v>221</v>
      </c>
      <c r="C9" s="472"/>
      <c r="D9" s="472"/>
      <c r="E9" s="472"/>
      <c r="F9" s="472"/>
      <c r="G9" s="472"/>
      <c r="H9" s="472"/>
      <c r="I9" s="472"/>
      <c r="J9" s="47"/>
      <c r="K9" s="466" t="s">
        <v>212</v>
      </c>
      <c r="L9" s="466"/>
      <c r="M9" s="466"/>
      <c r="N9" s="466"/>
      <c r="O9" s="466"/>
      <c r="P9" s="200">
        <v>3</v>
      </c>
    </row>
    <row r="10" spans="1:16" s="46" customFormat="1" ht="13.5" customHeight="1">
      <c r="A10" s="201"/>
      <c r="B10" s="472"/>
      <c r="C10" s="472"/>
      <c r="D10" s="472"/>
      <c r="E10" s="472"/>
      <c r="F10" s="472"/>
      <c r="G10" s="472"/>
      <c r="H10" s="472"/>
      <c r="I10" s="472"/>
      <c r="J10" s="201"/>
      <c r="K10" s="201"/>
      <c r="L10" s="201"/>
      <c r="M10" s="201"/>
      <c r="N10" s="201"/>
      <c r="O10" s="201"/>
      <c r="P10" s="200"/>
    </row>
    <row r="11" spans="1:16" s="46" customFormat="1" ht="20.100000000000001" customHeight="1">
      <c r="A11" s="201"/>
      <c r="B11" s="472" t="s">
        <v>222</v>
      </c>
      <c r="C11" s="472"/>
      <c r="D11" s="472"/>
      <c r="E11" s="472"/>
      <c r="F11" s="472"/>
      <c r="G11" s="472"/>
      <c r="H11" s="472"/>
      <c r="I11" s="472"/>
      <c r="J11" s="201"/>
      <c r="K11" s="466" t="s">
        <v>212</v>
      </c>
      <c r="L11" s="466"/>
      <c r="M11" s="466"/>
      <c r="N11" s="466"/>
      <c r="O11" s="466"/>
      <c r="P11" s="200">
        <v>4</v>
      </c>
    </row>
    <row r="12" spans="1:16" s="183" customFormat="1" ht="13.5" customHeight="1">
      <c r="A12" s="201"/>
      <c r="B12" s="472"/>
      <c r="C12" s="472"/>
      <c r="D12" s="472"/>
      <c r="E12" s="472"/>
      <c r="F12" s="472"/>
      <c r="G12" s="472"/>
      <c r="H12" s="472"/>
      <c r="I12" s="472"/>
      <c r="J12" s="201"/>
      <c r="K12" s="201"/>
      <c r="L12" s="201"/>
      <c r="M12" s="201"/>
      <c r="N12" s="201"/>
      <c r="O12" s="201"/>
      <c r="P12" s="200"/>
    </row>
    <row r="13" spans="1:16" s="183" customFormat="1" ht="20.100000000000001" customHeight="1">
      <c r="A13" s="201"/>
      <c r="B13" s="472" t="s">
        <v>223</v>
      </c>
      <c r="C13" s="472"/>
      <c r="D13" s="472"/>
      <c r="E13" s="472"/>
      <c r="F13" s="472"/>
      <c r="G13" s="472"/>
      <c r="H13" s="472"/>
      <c r="I13" s="472"/>
      <c r="J13" s="47"/>
      <c r="K13" s="466" t="s">
        <v>212</v>
      </c>
      <c r="L13" s="466"/>
      <c r="M13" s="466"/>
      <c r="N13" s="466"/>
      <c r="O13" s="466"/>
      <c r="P13" s="200">
        <v>5</v>
      </c>
    </row>
    <row r="14" spans="1:16" s="46" customFormat="1" ht="13.5" customHeight="1">
      <c r="A14" s="201"/>
      <c r="B14" s="472"/>
      <c r="C14" s="472"/>
      <c r="D14" s="472"/>
      <c r="E14" s="472"/>
      <c r="F14" s="472"/>
      <c r="G14" s="472"/>
      <c r="H14" s="472"/>
      <c r="I14" s="472"/>
      <c r="J14" s="201"/>
      <c r="K14" s="201"/>
      <c r="L14" s="201"/>
      <c r="M14" s="201"/>
      <c r="N14" s="201"/>
      <c r="O14" s="201"/>
      <c r="P14" s="200"/>
    </row>
    <row r="15" spans="1:16" s="46" customFormat="1" ht="20.100000000000001" customHeight="1">
      <c r="A15" s="201"/>
      <c r="B15" s="472" t="s">
        <v>251</v>
      </c>
      <c r="C15" s="472"/>
      <c r="D15" s="472"/>
      <c r="E15" s="472"/>
      <c r="F15" s="472"/>
      <c r="G15" s="472"/>
      <c r="H15" s="472"/>
      <c r="I15" s="472"/>
      <c r="J15" s="47"/>
      <c r="K15" s="466"/>
      <c r="L15" s="466"/>
      <c r="M15" s="466"/>
      <c r="N15" s="466"/>
      <c r="O15" s="466"/>
      <c r="P15" s="200"/>
    </row>
    <row r="16" spans="1:16" s="46" customFormat="1" ht="7.5" customHeight="1">
      <c r="A16" s="3"/>
      <c r="B16" s="99"/>
      <c r="C16" s="99"/>
      <c r="D16" s="99"/>
      <c r="E16" s="99"/>
      <c r="F16" s="99"/>
      <c r="G16" s="99"/>
      <c r="H16" s="99"/>
      <c r="I16" s="3"/>
      <c r="J16" s="3"/>
      <c r="K16" s="466"/>
      <c r="L16" s="466"/>
      <c r="M16" s="466"/>
      <c r="N16" s="466"/>
      <c r="O16" s="466"/>
      <c r="P16" s="200"/>
    </row>
    <row r="17" spans="2:16" ht="24.75" customHeight="1">
      <c r="B17" s="99"/>
      <c r="C17" s="471" t="s">
        <v>224</v>
      </c>
      <c r="D17" s="471"/>
      <c r="E17" s="471"/>
      <c r="F17" s="471"/>
      <c r="G17" s="471"/>
      <c r="H17" s="471"/>
      <c r="I17" s="471"/>
      <c r="K17" s="47" t="s">
        <v>212</v>
      </c>
      <c r="L17" s="47"/>
      <c r="M17" s="47"/>
      <c r="N17" s="47"/>
      <c r="O17" s="47"/>
      <c r="P17" s="200">
        <v>7</v>
      </c>
    </row>
    <row r="18" spans="2:16" ht="24.75" customHeight="1">
      <c r="B18" s="99"/>
      <c r="C18" s="471" t="s">
        <v>213</v>
      </c>
      <c r="D18" s="471"/>
      <c r="E18" s="471"/>
      <c r="F18" s="471"/>
      <c r="G18" s="471"/>
      <c r="H18" s="471"/>
      <c r="I18" s="471"/>
      <c r="K18" s="47" t="s">
        <v>212</v>
      </c>
      <c r="L18" s="47"/>
      <c r="M18" s="47"/>
      <c r="N18" s="47"/>
      <c r="O18" s="47"/>
      <c r="P18" s="200">
        <v>8</v>
      </c>
    </row>
    <row r="19" spans="2:16" ht="24.75" customHeight="1">
      <c r="B19" s="99"/>
      <c r="C19" s="471" t="s">
        <v>556</v>
      </c>
      <c r="D19" s="471"/>
      <c r="E19" s="471"/>
      <c r="F19" s="471"/>
      <c r="G19" s="471"/>
      <c r="H19" s="471"/>
      <c r="I19" s="471"/>
      <c r="K19" s="47" t="s">
        <v>212</v>
      </c>
      <c r="L19" s="47"/>
      <c r="M19" s="47"/>
      <c r="N19" s="47"/>
      <c r="O19" s="47"/>
      <c r="P19" s="375">
        <v>8</v>
      </c>
    </row>
    <row r="20" spans="2:16" ht="24.75" customHeight="1">
      <c r="C20" s="471" t="s">
        <v>214</v>
      </c>
      <c r="D20" s="471"/>
      <c r="E20" s="471"/>
      <c r="F20" s="471"/>
      <c r="G20" s="471"/>
      <c r="H20" s="471"/>
      <c r="I20" s="471"/>
      <c r="K20" s="47" t="s">
        <v>212</v>
      </c>
      <c r="L20" s="47"/>
      <c r="M20" s="47"/>
      <c r="N20" s="47"/>
      <c r="O20" s="47"/>
      <c r="P20" s="375">
        <v>8</v>
      </c>
    </row>
    <row r="21" spans="2:16" ht="24.75" customHeight="1">
      <c r="C21" s="471" t="s">
        <v>225</v>
      </c>
      <c r="D21" s="471"/>
      <c r="E21" s="471"/>
      <c r="F21" s="471"/>
      <c r="G21" s="471"/>
      <c r="H21" s="471"/>
      <c r="I21" s="471"/>
      <c r="K21" s="47" t="s">
        <v>212</v>
      </c>
      <c r="L21" s="47"/>
      <c r="M21" s="47"/>
      <c r="N21" s="47"/>
      <c r="O21" s="47"/>
      <c r="P21" s="375">
        <v>9</v>
      </c>
    </row>
    <row r="22" spans="2:16" ht="24.75" customHeight="1">
      <c r="C22" s="471" t="s">
        <v>215</v>
      </c>
      <c r="D22" s="471"/>
      <c r="E22" s="471"/>
      <c r="F22" s="471"/>
      <c r="G22" s="471"/>
      <c r="H22" s="471"/>
      <c r="I22" s="471"/>
      <c r="K22" s="47" t="s">
        <v>212</v>
      </c>
      <c r="L22" s="47"/>
      <c r="M22" s="47"/>
      <c r="N22" s="47"/>
      <c r="O22" s="47"/>
      <c r="P22" s="375">
        <v>9</v>
      </c>
    </row>
    <row r="23" spans="2:16" ht="24.75" customHeight="1">
      <c r="C23" s="471" t="s">
        <v>216</v>
      </c>
      <c r="D23" s="471"/>
      <c r="E23" s="471"/>
      <c r="F23" s="471"/>
      <c r="G23" s="471"/>
      <c r="H23" s="471"/>
      <c r="I23" s="471"/>
      <c r="K23" s="47" t="s">
        <v>212</v>
      </c>
      <c r="L23" s="47"/>
      <c r="M23" s="47"/>
      <c r="N23" s="47"/>
      <c r="O23" s="47"/>
      <c r="P23" s="375">
        <v>10</v>
      </c>
    </row>
    <row r="24" spans="2:16" ht="24.75" customHeight="1">
      <c r="C24" s="471" t="s">
        <v>217</v>
      </c>
      <c r="D24" s="471"/>
      <c r="E24" s="471"/>
      <c r="F24" s="471"/>
      <c r="G24" s="471"/>
      <c r="H24" s="471"/>
      <c r="I24" s="471"/>
      <c r="K24" s="47" t="s">
        <v>212</v>
      </c>
      <c r="L24" s="47"/>
      <c r="M24" s="47"/>
      <c r="N24" s="47"/>
      <c r="O24" s="47"/>
      <c r="P24" s="375">
        <v>10</v>
      </c>
    </row>
    <row r="25" spans="2:16" ht="24.75" customHeight="1">
      <c r="C25" s="471" t="s">
        <v>249</v>
      </c>
      <c r="D25" s="471"/>
      <c r="E25" s="471"/>
      <c r="F25" s="471"/>
      <c r="G25" s="471"/>
      <c r="H25" s="471"/>
      <c r="I25" s="471"/>
      <c r="K25" s="47" t="s">
        <v>212</v>
      </c>
      <c r="L25" s="47"/>
      <c r="M25" s="47"/>
      <c r="N25" s="47"/>
      <c r="O25" s="47"/>
      <c r="P25" s="375">
        <v>11</v>
      </c>
    </row>
    <row r="26" spans="2:16" ht="24.75" customHeight="1">
      <c r="C26" s="471" t="s">
        <v>218</v>
      </c>
      <c r="D26" s="471"/>
      <c r="E26" s="471"/>
      <c r="F26" s="471"/>
      <c r="G26" s="471"/>
      <c r="H26" s="471"/>
      <c r="I26" s="471"/>
      <c r="K26" s="47" t="s">
        <v>212</v>
      </c>
      <c r="L26" s="47"/>
      <c r="M26" s="47"/>
      <c r="N26" s="47"/>
      <c r="O26" s="47"/>
      <c r="P26" s="375">
        <v>11</v>
      </c>
    </row>
    <row r="27" spans="2:16" ht="24.75" customHeight="1">
      <c r="C27" s="471" t="s">
        <v>226</v>
      </c>
      <c r="D27" s="471"/>
      <c r="E27" s="471"/>
      <c r="F27" s="471"/>
      <c r="G27" s="471"/>
      <c r="H27" s="471"/>
      <c r="I27" s="471"/>
      <c r="K27" s="47" t="s">
        <v>212</v>
      </c>
      <c r="L27" s="47"/>
      <c r="M27" s="47"/>
      <c r="N27" s="47"/>
      <c r="O27" s="47"/>
      <c r="P27" s="375">
        <v>12</v>
      </c>
    </row>
    <row r="28" spans="2:16" ht="24.75" customHeight="1">
      <c r="C28" s="471" t="s">
        <v>227</v>
      </c>
      <c r="D28" s="471"/>
      <c r="E28" s="471"/>
      <c r="F28" s="471"/>
      <c r="G28" s="471"/>
      <c r="H28" s="471"/>
      <c r="I28" s="471"/>
      <c r="K28" s="47" t="s">
        <v>212</v>
      </c>
      <c r="L28" s="47"/>
      <c r="M28" s="47"/>
      <c r="N28" s="47"/>
      <c r="O28" s="47"/>
      <c r="P28" s="375">
        <v>13</v>
      </c>
    </row>
    <row r="29" spans="2:16" ht="24.75" customHeight="1">
      <c r="C29" s="471" t="s">
        <v>228</v>
      </c>
      <c r="D29" s="471"/>
      <c r="E29" s="471"/>
      <c r="F29" s="471"/>
      <c r="G29" s="471"/>
      <c r="H29" s="471"/>
      <c r="I29" s="471"/>
      <c r="K29" s="47" t="s">
        <v>212</v>
      </c>
      <c r="L29" s="47"/>
      <c r="M29" s="47"/>
      <c r="N29" s="47"/>
      <c r="O29" s="47"/>
      <c r="P29" s="359">
        <v>14</v>
      </c>
    </row>
    <row r="30" spans="2:16" ht="24.75" customHeight="1">
      <c r="C30" s="471" t="s">
        <v>252</v>
      </c>
      <c r="D30" s="471"/>
      <c r="E30" s="471"/>
      <c r="F30" s="471"/>
      <c r="G30" s="471"/>
      <c r="H30" s="471"/>
      <c r="I30" s="471"/>
      <c r="K30" s="47" t="s">
        <v>254</v>
      </c>
      <c r="L30" s="47"/>
      <c r="M30" s="47"/>
      <c r="N30" s="47"/>
      <c r="O30" s="47"/>
      <c r="P30" s="200">
        <v>17</v>
      </c>
    </row>
  </sheetData>
  <mergeCells count="33">
    <mergeCell ref="A2:P2"/>
    <mergeCell ref="K5:O5"/>
    <mergeCell ref="B6:H6"/>
    <mergeCell ref="B5:I5"/>
    <mergeCell ref="B8:I8"/>
    <mergeCell ref="C19:I19"/>
    <mergeCell ref="K16:O16"/>
    <mergeCell ref="K7:O7"/>
    <mergeCell ref="K9:O9"/>
    <mergeCell ref="K11:O11"/>
    <mergeCell ref="K13:O13"/>
    <mergeCell ref="K15:O15"/>
    <mergeCell ref="B7:I7"/>
    <mergeCell ref="B9:I9"/>
    <mergeCell ref="B10:I10"/>
    <mergeCell ref="B11:I11"/>
    <mergeCell ref="B12:I12"/>
    <mergeCell ref="C30:I30"/>
    <mergeCell ref="C18:I18"/>
    <mergeCell ref="C20:I20"/>
    <mergeCell ref="C17:I17"/>
    <mergeCell ref="B13:I13"/>
    <mergeCell ref="B14:I14"/>
    <mergeCell ref="B15:I15"/>
    <mergeCell ref="C29:I29"/>
    <mergeCell ref="C23:I23"/>
    <mergeCell ref="C24:I24"/>
    <mergeCell ref="C21:I21"/>
    <mergeCell ref="C22:I22"/>
    <mergeCell ref="C25:I25"/>
    <mergeCell ref="C28:I28"/>
    <mergeCell ref="C26:I26"/>
    <mergeCell ref="C27:I27"/>
  </mergeCells>
  <phoneticPr fontId="4" type="noConversion"/>
  <pageMargins left="1.1417322834645669" right="0.55118110236220474" top="0.78740157480314965" bottom="0.51181102362204722" header="0.51181102362204722" footer="0.2362204724409449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K15" sqref="K15"/>
    </sheetView>
  </sheetViews>
  <sheetFormatPr defaultRowHeight="13.5"/>
  <sheetData/>
  <phoneticPr fontId="4" type="noConversion"/>
  <printOptions horizontalCentered="1"/>
  <pageMargins left="0.71" right="0.51181102362204722" top="1.1417322834645669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23"/>
  <sheetViews>
    <sheetView zoomScaleNormal="100" workbookViewId="0">
      <selection activeCell="F21" sqref="F21"/>
    </sheetView>
  </sheetViews>
  <sheetFormatPr defaultRowHeight="15" customHeight="1"/>
  <cols>
    <col min="1" max="1" width="1.375" style="2" customWidth="1"/>
    <col min="2" max="2" width="1.625" style="5" customWidth="1"/>
    <col min="3" max="3" width="1.625" style="6" customWidth="1"/>
    <col min="4" max="4" width="18.375" style="2" customWidth="1"/>
    <col min="5" max="6" width="14.125" style="7" customWidth="1"/>
    <col min="7" max="8" width="14.125" style="8" customWidth="1"/>
    <col min="9" max="9" width="0.875" style="2" customWidth="1"/>
    <col min="10" max="16384" width="9" style="2"/>
  </cols>
  <sheetData>
    <row r="1" spans="1:9" ht="15" customHeight="1">
      <c r="A1" s="489" t="s">
        <v>179</v>
      </c>
      <c r="B1" s="489"/>
      <c r="C1" s="489"/>
      <c r="D1" s="489"/>
      <c r="E1" s="489"/>
      <c r="F1" s="489"/>
      <c r="G1" s="489"/>
      <c r="H1" s="489"/>
    </row>
    <row r="2" spans="1:9" ht="15" customHeight="1">
      <c r="A2" s="489"/>
      <c r="B2" s="489"/>
      <c r="C2" s="489"/>
      <c r="D2" s="489"/>
      <c r="E2" s="489"/>
      <c r="F2" s="489"/>
      <c r="G2" s="489"/>
      <c r="H2" s="489"/>
    </row>
    <row r="3" spans="1:9" ht="15" customHeight="1">
      <c r="A3" s="490" t="s">
        <v>290</v>
      </c>
      <c r="B3" s="490"/>
      <c r="C3" s="490"/>
      <c r="D3" s="490"/>
      <c r="E3" s="490"/>
      <c r="F3" s="490"/>
      <c r="G3" s="490"/>
      <c r="H3" s="490"/>
    </row>
    <row r="4" spans="1:9" ht="15" customHeight="1">
      <c r="A4" s="490" t="s">
        <v>284</v>
      </c>
      <c r="B4" s="490"/>
      <c r="C4" s="490"/>
      <c r="D4" s="490"/>
      <c r="E4" s="490"/>
      <c r="F4" s="490"/>
      <c r="G4" s="490"/>
      <c r="H4" s="490"/>
    </row>
    <row r="5" spans="1:9" ht="6" customHeight="1">
      <c r="A5" s="490"/>
      <c r="B5" s="490"/>
      <c r="C5" s="490"/>
      <c r="D5" s="490"/>
      <c r="E5" s="490"/>
      <c r="F5" s="490"/>
      <c r="G5" s="490"/>
      <c r="H5" s="490"/>
    </row>
    <row r="6" spans="1:9" ht="15.95" customHeight="1" thickBot="1">
      <c r="A6" s="11" t="s">
        <v>2</v>
      </c>
      <c r="H6" s="9" t="s">
        <v>3</v>
      </c>
    </row>
    <row r="7" spans="1:9" s="10" customFormat="1" ht="16.5" customHeight="1">
      <c r="A7" s="491" t="s">
        <v>208</v>
      </c>
      <c r="B7" s="492"/>
      <c r="C7" s="492"/>
      <c r="D7" s="493"/>
      <c r="E7" s="487" t="s">
        <v>292</v>
      </c>
      <c r="F7" s="488"/>
      <c r="G7" s="487" t="s">
        <v>291</v>
      </c>
      <c r="H7" s="494"/>
    </row>
    <row r="8" spans="1:9" s="10" customFormat="1" ht="6.75" customHeight="1">
      <c r="A8" s="335"/>
      <c r="B8" s="72"/>
      <c r="C8" s="72"/>
      <c r="D8" s="72"/>
      <c r="E8" s="73"/>
      <c r="F8" s="74"/>
      <c r="G8" s="73"/>
      <c r="H8" s="336"/>
    </row>
    <row r="9" spans="1:9" s="10" customFormat="1" ht="14.45" customHeight="1">
      <c r="A9" s="484" t="s">
        <v>14</v>
      </c>
      <c r="B9" s="475"/>
      <c r="C9" s="475"/>
      <c r="D9" s="475"/>
      <c r="E9" s="75"/>
      <c r="F9" s="76"/>
      <c r="G9" s="75"/>
      <c r="H9" s="337"/>
      <c r="I9" s="203"/>
    </row>
    <row r="10" spans="1:9" s="11" customFormat="1" ht="14.45" customHeight="1">
      <c r="A10" s="77"/>
      <c r="B10" s="479" t="s">
        <v>6</v>
      </c>
      <c r="C10" s="479"/>
      <c r="D10" s="479"/>
      <c r="E10" s="78"/>
      <c r="F10" s="79">
        <f>F11+F17</f>
        <v>3734096777</v>
      </c>
      <c r="G10" s="78"/>
      <c r="H10" s="338">
        <v>2650602252</v>
      </c>
      <c r="I10" s="204"/>
    </row>
    <row r="11" spans="1:9" s="13" customFormat="1" ht="14.45" customHeight="1">
      <c r="A11" s="80"/>
      <c r="B11" s="275"/>
      <c r="C11" s="483" t="s">
        <v>4</v>
      </c>
      <c r="D11" s="483"/>
      <c r="E11" s="81"/>
      <c r="F11" s="82">
        <f>SUM(F12:F16)</f>
        <v>3734096777</v>
      </c>
      <c r="G11" s="81"/>
      <c r="H11" s="339">
        <v>2650602252</v>
      </c>
      <c r="I11" s="91"/>
    </row>
    <row r="12" spans="1:9" s="13" customFormat="1" ht="14.45" customHeight="1">
      <c r="A12" s="80"/>
      <c r="B12" s="275"/>
      <c r="C12" s="274"/>
      <c r="D12" s="186" t="s">
        <v>48</v>
      </c>
      <c r="E12" s="81"/>
      <c r="F12" s="82">
        <f>현금명세!D21</f>
        <v>3694549811</v>
      </c>
      <c r="G12" s="81"/>
      <c r="H12" s="339">
        <v>2560024860</v>
      </c>
      <c r="I12" s="91"/>
    </row>
    <row r="13" spans="1:9" s="13" customFormat="1" ht="14.45" customHeight="1">
      <c r="A13" s="80"/>
      <c r="B13" s="275"/>
      <c r="C13" s="274"/>
      <c r="D13" s="352" t="s">
        <v>74</v>
      </c>
      <c r="E13" s="353"/>
      <c r="F13" s="354">
        <f>미수수익.미수금.선급금!C7</f>
        <v>17669366</v>
      </c>
      <c r="G13" s="81"/>
      <c r="H13" s="339">
        <v>14477392</v>
      </c>
      <c r="I13" s="91"/>
    </row>
    <row r="14" spans="1:9" s="13" customFormat="1" ht="14.45" customHeight="1">
      <c r="A14" s="80"/>
      <c r="B14" s="275"/>
      <c r="C14" s="274"/>
      <c r="D14" s="186" t="s">
        <v>83</v>
      </c>
      <c r="E14" s="81"/>
      <c r="F14" s="82">
        <f>미수수익.미수금.선급금!C16</f>
        <v>127600</v>
      </c>
      <c r="G14" s="81"/>
      <c r="H14" s="339"/>
      <c r="I14" s="91"/>
    </row>
    <row r="15" spans="1:9" s="13" customFormat="1" ht="14.45" customHeight="1">
      <c r="A15" s="80"/>
      <c r="B15" s="275"/>
      <c r="C15" s="274"/>
      <c r="D15" s="186" t="s">
        <v>7</v>
      </c>
      <c r="E15" s="81">
        <f>미수수익.미수금.선급금!C25</f>
        <v>21750000</v>
      </c>
      <c r="F15" s="117"/>
      <c r="G15" s="81">
        <v>76100000</v>
      </c>
      <c r="H15" s="340"/>
      <c r="I15" s="91"/>
    </row>
    <row r="16" spans="1:9" s="13" customFormat="1" ht="14.45" customHeight="1">
      <c r="A16" s="80"/>
      <c r="B16" s="275"/>
      <c r="C16" s="274"/>
      <c r="D16" s="186" t="s">
        <v>47</v>
      </c>
      <c r="E16" s="118"/>
      <c r="F16" s="82">
        <f>E15+E16</f>
        <v>21750000</v>
      </c>
      <c r="G16" s="118"/>
      <c r="H16" s="339">
        <v>76100000</v>
      </c>
      <c r="I16" s="91"/>
    </row>
    <row r="17" spans="1:11" s="13" customFormat="1" ht="14.45" customHeight="1">
      <c r="A17" s="80"/>
      <c r="B17" s="275"/>
      <c r="C17" s="483" t="s">
        <v>5</v>
      </c>
      <c r="D17" s="483"/>
      <c r="E17" s="81"/>
      <c r="F17" s="82"/>
      <c r="G17" s="81"/>
      <c r="H17" s="339"/>
      <c r="I17" s="91"/>
    </row>
    <row r="18" spans="1:11" s="11" customFormat="1" ht="14.45" customHeight="1">
      <c r="A18" s="77"/>
      <c r="B18" s="479" t="s">
        <v>45</v>
      </c>
      <c r="C18" s="479"/>
      <c r="D18" s="479"/>
      <c r="E18" s="78"/>
      <c r="F18" s="79">
        <f>F19+F21+F26+F28</f>
        <v>1533092280</v>
      </c>
      <c r="G18" s="78"/>
      <c r="H18" s="338">
        <v>1594174560</v>
      </c>
      <c r="I18" s="204"/>
    </row>
    <row r="19" spans="1:11" s="13" customFormat="1" ht="14.45" customHeight="1">
      <c r="A19" s="80"/>
      <c r="B19" s="275"/>
      <c r="C19" s="485" t="s">
        <v>130</v>
      </c>
      <c r="D19" s="486"/>
      <c r="E19" s="81"/>
      <c r="F19" s="207">
        <f>F20</f>
        <v>244500000</v>
      </c>
      <c r="G19" s="81"/>
      <c r="H19" s="341">
        <v>218000000</v>
      </c>
      <c r="I19" s="91"/>
      <c r="J19" s="238"/>
      <c r="K19" s="238"/>
    </row>
    <row r="20" spans="1:11" s="13" customFormat="1" ht="14.45" customHeight="1">
      <c r="A20" s="80"/>
      <c r="B20" s="275"/>
      <c r="C20" s="274"/>
      <c r="D20" s="186" t="s">
        <v>111</v>
      </c>
      <c r="E20" s="119"/>
      <c r="F20" s="82">
        <f>장기대여.임차보증금!E5</f>
        <v>244500000</v>
      </c>
      <c r="G20" s="119"/>
      <c r="H20" s="339">
        <v>218000000</v>
      </c>
      <c r="I20" s="91"/>
      <c r="J20" s="238"/>
      <c r="K20" s="238"/>
    </row>
    <row r="21" spans="1:11" s="13" customFormat="1" ht="14.45" customHeight="1">
      <c r="A21" s="80"/>
      <c r="B21" s="275"/>
      <c r="C21" s="483" t="s">
        <v>131</v>
      </c>
      <c r="D21" s="483"/>
      <c r="E21" s="81"/>
      <c r="F21" s="82">
        <f>F23+F25</f>
        <v>78863110</v>
      </c>
      <c r="G21" s="81"/>
      <c r="H21" s="339">
        <v>126320390</v>
      </c>
      <c r="I21" s="91"/>
      <c r="J21" s="238"/>
      <c r="K21" s="238"/>
    </row>
    <row r="22" spans="1:11" s="13" customFormat="1" ht="14.45" customHeight="1">
      <c r="A22" s="80"/>
      <c r="B22" s="275"/>
      <c r="C22" s="274"/>
      <c r="D22" s="186" t="s">
        <v>11</v>
      </c>
      <c r="E22" s="81">
        <v>35461530</v>
      </c>
      <c r="F22" s="82"/>
      <c r="G22" s="81">
        <v>35461530</v>
      </c>
      <c r="H22" s="339"/>
      <c r="I22" s="91"/>
      <c r="J22" s="238"/>
      <c r="K22" s="238"/>
    </row>
    <row r="23" spans="1:11" s="13" customFormat="1" ht="14.45" customHeight="1">
      <c r="A23" s="80"/>
      <c r="B23" s="275"/>
      <c r="C23" s="274"/>
      <c r="D23" s="186" t="s">
        <v>12</v>
      </c>
      <c r="E23" s="119">
        <v>-35459530</v>
      </c>
      <c r="F23" s="82">
        <f>E22+E23</f>
        <v>2000</v>
      </c>
      <c r="G23" s="119">
        <v>-35459530</v>
      </c>
      <c r="H23" s="339">
        <v>2000</v>
      </c>
      <c r="I23" s="205"/>
      <c r="J23" s="238"/>
      <c r="K23" s="238"/>
    </row>
    <row r="24" spans="1:11" s="13" customFormat="1" ht="14.45" customHeight="1">
      <c r="A24" s="80"/>
      <c r="B24" s="275"/>
      <c r="C24" s="274"/>
      <c r="D24" s="186" t="s">
        <v>231</v>
      </c>
      <c r="E24" s="83">
        <f>감가상각내역!G171</f>
        <v>1034728886</v>
      </c>
      <c r="F24" s="82"/>
      <c r="G24" s="83">
        <v>1026179986</v>
      </c>
      <c r="H24" s="339"/>
      <c r="I24" s="91"/>
      <c r="J24" s="238"/>
      <c r="K24" s="238"/>
    </row>
    <row r="25" spans="1:11" s="13" customFormat="1" ht="14.45" customHeight="1">
      <c r="A25" s="80"/>
      <c r="B25" s="275"/>
      <c r="C25" s="274"/>
      <c r="D25" s="186" t="s">
        <v>12</v>
      </c>
      <c r="E25" s="118">
        <f>-감가상각내역!K171</f>
        <v>-955867776</v>
      </c>
      <c r="F25" s="82">
        <f>E24+E25</f>
        <v>78861110</v>
      </c>
      <c r="G25" s="118">
        <v>-899861596</v>
      </c>
      <c r="H25" s="339">
        <v>126318390</v>
      </c>
      <c r="I25" s="91"/>
      <c r="J25" s="238"/>
      <c r="K25" s="238"/>
    </row>
    <row r="26" spans="1:11" s="13" customFormat="1" ht="14.45" customHeight="1">
      <c r="A26" s="80"/>
      <c r="B26" s="275"/>
      <c r="C26" s="483" t="s">
        <v>132</v>
      </c>
      <c r="D26" s="483"/>
      <c r="E26" s="81"/>
      <c r="F26" s="82">
        <f>F27</f>
        <v>63729170</v>
      </c>
      <c r="G26" s="81"/>
      <c r="H26" s="339">
        <v>103854170</v>
      </c>
      <c r="I26" s="91"/>
      <c r="J26" s="238"/>
      <c r="K26" s="238"/>
    </row>
    <row r="27" spans="1:11" s="13" customFormat="1" ht="14.45" customHeight="1">
      <c r="A27" s="80"/>
      <c r="B27" s="275"/>
      <c r="C27" s="274"/>
      <c r="D27" s="186" t="s">
        <v>13</v>
      </c>
      <c r="E27" s="81"/>
      <c r="F27" s="82">
        <f>감가상각내역!L174</f>
        <v>63729170</v>
      </c>
      <c r="G27" s="81"/>
      <c r="H27" s="339">
        <v>103854170</v>
      </c>
      <c r="I27" s="91"/>
      <c r="J27" s="238"/>
      <c r="K27" s="238"/>
    </row>
    <row r="28" spans="1:11" s="13" customFormat="1" ht="14.45" customHeight="1">
      <c r="A28" s="80"/>
      <c r="B28" s="275"/>
      <c r="C28" s="483" t="s">
        <v>133</v>
      </c>
      <c r="D28" s="483"/>
      <c r="E28" s="81"/>
      <c r="F28" s="82">
        <f>SUM(F29:F30)</f>
        <v>1146000000</v>
      </c>
      <c r="G28" s="81"/>
      <c r="H28" s="339">
        <v>1146000000</v>
      </c>
      <c r="I28" s="91"/>
      <c r="J28" s="238"/>
      <c r="K28" s="238"/>
    </row>
    <row r="29" spans="1:11" s="13" customFormat="1" ht="14.45" customHeight="1">
      <c r="A29" s="80"/>
      <c r="B29" s="275"/>
      <c r="C29" s="274"/>
      <c r="D29" s="186" t="s">
        <v>27</v>
      </c>
      <c r="E29" s="81"/>
      <c r="F29" s="82">
        <f>장기대여.임차보증금!E12</f>
        <v>1146000000</v>
      </c>
      <c r="G29" s="81"/>
      <c r="H29" s="339">
        <v>1146000000</v>
      </c>
      <c r="I29" s="91"/>
      <c r="J29" s="238"/>
      <c r="K29" s="238"/>
    </row>
    <row r="30" spans="1:11" s="13" customFormat="1" ht="5.25" customHeight="1">
      <c r="A30" s="80"/>
      <c r="B30" s="275"/>
      <c r="C30" s="274"/>
      <c r="D30" s="186"/>
      <c r="E30" s="81"/>
      <c r="F30" s="82"/>
      <c r="G30" s="81"/>
      <c r="H30" s="339"/>
      <c r="I30" s="91"/>
      <c r="J30" s="238"/>
      <c r="K30" s="238"/>
    </row>
    <row r="31" spans="1:11" s="11" customFormat="1" ht="14.45" customHeight="1" thickBot="1">
      <c r="A31" s="77"/>
      <c r="B31" s="475" t="s">
        <v>30</v>
      </c>
      <c r="C31" s="475"/>
      <c r="D31" s="475"/>
      <c r="E31" s="75"/>
      <c r="F31" s="121">
        <f>F18+F10</f>
        <v>5267189057</v>
      </c>
      <c r="G31" s="75"/>
      <c r="H31" s="342">
        <v>4244776812</v>
      </c>
      <c r="I31" s="206"/>
      <c r="J31" s="239"/>
      <c r="K31" s="239"/>
    </row>
    <row r="32" spans="1:11" s="11" customFormat="1" ht="14.45" customHeight="1" thickTop="1">
      <c r="A32" s="77"/>
      <c r="B32" s="475" t="s">
        <v>31</v>
      </c>
      <c r="C32" s="475"/>
      <c r="D32" s="475"/>
      <c r="E32" s="75"/>
      <c r="F32" s="76"/>
      <c r="G32" s="75"/>
      <c r="H32" s="337"/>
      <c r="I32" s="204"/>
      <c r="J32" s="239"/>
      <c r="K32" s="239"/>
    </row>
    <row r="33" spans="1:11" s="11" customFormat="1" ht="14.45" customHeight="1">
      <c r="A33" s="77"/>
      <c r="B33" s="476" t="s">
        <v>32</v>
      </c>
      <c r="C33" s="476"/>
      <c r="D33" s="476"/>
      <c r="E33" s="84"/>
      <c r="F33" s="85">
        <f>SUM(F34:F37)</f>
        <v>1188642403</v>
      </c>
      <c r="G33" s="84"/>
      <c r="H33" s="343">
        <v>117192170</v>
      </c>
      <c r="I33" s="204"/>
      <c r="J33" s="239"/>
      <c r="K33" s="239"/>
    </row>
    <row r="34" spans="1:11" s="13" customFormat="1" ht="14.45" customHeight="1">
      <c r="A34" s="80"/>
      <c r="B34" s="275"/>
      <c r="C34" s="274"/>
      <c r="D34" s="186" t="s">
        <v>33</v>
      </c>
      <c r="E34" s="81"/>
      <c r="F34" s="82">
        <f>미지급금.예수금!D10</f>
        <v>78741393</v>
      </c>
      <c r="G34" s="81"/>
      <c r="H34" s="339">
        <v>28519820</v>
      </c>
      <c r="I34" s="91"/>
      <c r="J34" s="238"/>
      <c r="K34" s="238"/>
    </row>
    <row r="35" spans="1:11" s="13" customFormat="1" ht="14.45" customHeight="1">
      <c r="A35" s="80"/>
      <c r="B35" s="275"/>
      <c r="C35" s="274"/>
      <c r="D35" s="186" t="s">
        <v>105</v>
      </c>
      <c r="E35" s="81"/>
      <c r="F35" s="82"/>
      <c r="G35" s="81"/>
      <c r="H35" s="339"/>
      <c r="I35" s="91"/>
    </row>
    <row r="36" spans="1:11" s="13" customFormat="1" ht="14.45" customHeight="1">
      <c r="A36" s="80"/>
      <c r="B36" s="275"/>
      <c r="C36" s="274"/>
      <c r="D36" s="186" t="s">
        <v>232</v>
      </c>
      <c r="E36" s="81"/>
      <c r="F36" s="82">
        <f>선수보조금.퇴충금!E9</f>
        <v>1065152000</v>
      </c>
      <c r="G36" s="81"/>
      <c r="H36" s="339">
        <v>51446900</v>
      </c>
      <c r="I36" s="91"/>
    </row>
    <row r="37" spans="1:11" s="13" customFormat="1" ht="14.45" customHeight="1">
      <c r="A37" s="80"/>
      <c r="B37" s="275"/>
      <c r="C37" s="274"/>
      <c r="D37" s="186" t="s">
        <v>34</v>
      </c>
      <c r="E37" s="81"/>
      <c r="F37" s="82">
        <f>미지급금.예수금!D22</f>
        <v>44749010</v>
      </c>
      <c r="G37" s="81"/>
      <c r="H37" s="339">
        <v>37225450</v>
      </c>
      <c r="I37" s="91"/>
    </row>
    <row r="38" spans="1:11" s="11" customFormat="1" ht="14.45" customHeight="1">
      <c r="A38" s="77"/>
      <c r="B38" s="476" t="s">
        <v>46</v>
      </c>
      <c r="C38" s="476"/>
      <c r="D38" s="476"/>
      <c r="E38" s="84"/>
      <c r="F38" s="85">
        <f>F39</f>
        <v>1592437870</v>
      </c>
      <c r="G38" s="84"/>
      <c r="H38" s="343">
        <v>1567437260</v>
      </c>
      <c r="I38" s="204"/>
    </row>
    <row r="39" spans="1:11" s="13" customFormat="1" ht="14.45" customHeight="1">
      <c r="A39" s="80"/>
      <c r="B39" s="275"/>
      <c r="C39" s="274"/>
      <c r="D39" s="186" t="s">
        <v>1</v>
      </c>
      <c r="E39" s="81"/>
      <c r="F39" s="82">
        <f>선수보조금.퇴충금!E17</f>
        <v>1592437870</v>
      </c>
      <c r="G39" s="81"/>
      <c r="H39" s="339">
        <v>1567437260</v>
      </c>
      <c r="I39" s="91"/>
    </row>
    <row r="40" spans="1:11" s="11" customFormat="1" ht="14.45" customHeight="1">
      <c r="A40" s="77"/>
      <c r="B40" s="475" t="s">
        <v>35</v>
      </c>
      <c r="C40" s="475"/>
      <c r="D40" s="475"/>
      <c r="E40" s="75"/>
      <c r="F40" s="122">
        <f>F38+F33</f>
        <v>2781080273</v>
      </c>
      <c r="G40" s="75"/>
      <c r="H40" s="344">
        <v>1684629430</v>
      </c>
      <c r="I40" s="204"/>
    </row>
    <row r="41" spans="1:11" s="11" customFormat="1" ht="14.45" customHeight="1">
      <c r="A41" s="77"/>
      <c r="B41" s="475" t="s">
        <v>36</v>
      </c>
      <c r="C41" s="475"/>
      <c r="D41" s="475"/>
      <c r="E41" s="75"/>
      <c r="F41" s="76"/>
      <c r="G41" s="75"/>
      <c r="H41" s="337"/>
      <c r="I41" s="204"/>
    </row>
    <row r="42" spans="1:11" s="11" customFormat="1" ht="14.45" customHeight="1">
      <c r="A42" s="77"/>
      <c r="B42" s="476" t="s">
        <v>103</v>
      </c>
      <c r="C42" s="476"/>
      <c r="D42" s="476"/>
      <c r="E42" s="84"/>
      <c r="F42" s="85">
        <v>0</v>
      </c>
      <c r="G42" s="84"/>
      <c r="H42" s="343">
        <v>0</v>
      </c>
      <c r="I42" s="204"/>
    </row>
    <row r="43" spans="1:11" s="11" customFormat="1" ht="14.45" customHeight="1">
      <c r="A43" s="77"/>
      <c r="B43" s="476" t="s">
        <v>134</v>
      </c>
      <c r="C43" s="476"/>
      <c r="D43" s="476"/>
      <c r="E43" s="84"/>
      <c r="F43" s="85">
        <v>0</v>
      </c>
      <c r="G43" s="84"/>
      <c r="H43" s="343">
        <v>0</v>
      </c>
      <c r="I43" s="204"/>
    </row>
    <row r="44" spans="1:11" s="11" customFormat="1" ht="14.45" customHeight="1">
      <c r="A44" s="77"/>
      <c r="B44" s="479" t="s">
        <v>102</v>
      </c>
      <c r="C44" s="479"/>
      <c r="D44" s="480"/>
      <c r="E44" s="84"/>
      <c r="F44" s="85">
        <f>F45</f>
        <v>1146000000</v>
      </c>
      <c r="G44" s="84"/>
      <c r="H44" s="343">
        <v>1146000000</v>
      </c>
      <c r="I44" s="204"/>
    </row>
    <row r="45" spans="1:11" s="11" customFormat="1" ht="14.45" customHeight="1">
      <c r="A45" s="77"/>
      <c r="B45" s="273"/>
      <c r="C45" s="481" t="s">
        <v>73</v>
      </c>
      <c r="D45" s="482"/>
      <c r="E45" s="84"/>
      <c r="F45" s="86">
        <f>F29</f>
        <v>1146000000</v>
      </c>
      <c r="G45" s="84"/>
      <c r="H45" s="345">
        <v>1146000000</v>
      </c>
      <c r="I45" s="204"/>
    </row>
    <row r="46" spans="1:11" s="11" customFormat="1" ht="14.45" customHeight="1">
      <c r="A46" s="77"/>
      <c r="B46" s="476" t="s">
        <v>135</v>
      </c>
      <c r="C46" s="476"/>
      <c r="D46" s="476"/>
      <c r="E46" s="84"/>
      <c r="F46" s="85">
        <f>SUM(F47:F48)</f>
        <v>1340108784</v>
      </c>
      <c r="G46" s="84"/>
      <c r="H46" s="343">
        <v>1414147382</v>
      </c>
      <c r="I46" s="206"/>
    </row>
    <row r="47" spans="1:11" s="13" customFormat="1" ht="14.45" customHeight="1">
      <c r="A47" s="80"/>
      <c r="B47" s="275"/>
      <c r="C47" s="274"/>
      <c r="D47" s="186" t="s">
        <v>71</v>
      </c>
      <c r="E47" s="81"/>
      <c r="F47" s="82">
        <f>F31-F40-F44</f>
        <v>1340108784</v>
      </c>
      <c r="G47" s="81"/>
      <c r="H47" s="339">
        <v>1414147382</v>
      </c>
      <c r="I47" s="91"/>
    </row>
    <row r="48" spans="1:11" s="13" customFormat="1" ht="14.45" customHeight="1">
      <c r="A48" s="80"/>
      <c r="B48" s="275"/>
      <c r="C48" s="274"/>
      <c r="D48" s="274" t="s">
        <v>37</v>
      </c>
      <c r="E48" s="81"/>
      <c r="F48" s="82"/>
      <c r="G48" s="81"/>
      <c r="H48" s="339"/>
      <c r="I48" s="91"/>
    </row>
    <row r="49" spans="1:9" s="13" customFormat="1" ht="14.45" customHeight="1">
      <c r="A49" s="477" t="s">
        <v>67</v>
      </c>
      <c r="B49" s="478"/>
      <c r="C49" s="478"/>
      <c r="D49" s="120">
        <f>손익계산서!D56</f>
        <v>-74038597.806465745</v>
      </c>
      <c r="E49" s="81"/>
      <c r="F49" s="82"/>
      <c r="G49" s="81"/>
      <c r="H49" s="339"/>
      <c r="I49" s="91"/>
    </row>
    <row r="50" spans="1:9" s="13" customFormat="1" ht="14.45" customHeight="1">
      <c r="A50" s="477" t="s">
        <v>68</v>
      </c>
      <c r="B50" s="478"/>
      <c r="C50" s="478"/>
      <c r="D50" s="120">
        <f>손익계산서!F56</f>
        <v>-95366027</v>
      </c>
      <c r="E50" s="81"/>
      <c r="F50" s="82"/>
      <c r="G50" s="81"/>
      <c r="H50" s="339"/>
      <c r="I50" s="91"/>
    </row>
    <row r="51" spans="1:9" s="11" customFormat="1" ht="14.45" customHeight="1">
      <c r="A51" s="77"/>
      <c r="B51" s="475" t="s">
        <v>38</v>
      </c>
      <c r="C51" s="475"/>
      <c r="D51" s="475"/>
      <c r="E51" s="75"/>
      <c r="F51" s="76">
        <f>F46+F44+F43+F42</f>
        <v>2486108784</v>
      </c>
      <c r="G51" s="75"/>
      <c r="H51" s="337">
        <v>2560147382</v>
      </c>
      <c r="I51" s="206"/>
    </row>
    <row r="52" spans="1:9" s="11" customFormat="1" ht="14.45" customHeight="1" thickBot="1">
      <c r="A52" s="77"/>
      <c r="B52" s="475" t="s">
        <v>39</v>
      </c>
      <c r="C52" s="475"/>
      <c r="D52" s="475"/>
      <c r="E52" s="75"/>
      <c r="F52" s="121">
        <f>F51+F40</f>
        <v>5267189057</v>
      </c>
      <c r="G52" s="75"/>
      <c r="H52" s="342">
        <v>4244776812</v>
      </c>
      <c r="I52" s="204"/>
    </row>
    <row r="53" spans="1:9" s="13" customFormat="1" ht="9" customHeight="1" thickTop="1" thickBot="1">
      <c r="A53" s="87"/>
      <c r="B53" s="474"/>
      <c r="C53" s="474"/>
      <c r="D53" s="474"/>
      <c r="E53" s="346"/>
      <c r="F53" s="347"/>
      <c r="G53" s="346"/>
      <c r="H53" s="348"/>
      <c r="I53" s="91"/>
    </row>
    <row r="54" spans="1:9" s="13" customFormat="1" ht="15" customHeight="1">
      <c r="A54" s="91"/>
      <c r="B54" s="89"/>
      <c r="C54" s="88"/>
      <c r="D54" s="91"/>
      <c r="E54" s="92"/>
      <c r="F54" s="92"/>
      <c r="G54" s="90"/>
      <c r="H54" s="90"/>
    </row>
    <row r="55" spans="1:9" s="13" customFormat="1" ht="15" customHeight="1">
      <c r="A55" s="91"/>
      <c r="B55" s="89"/>
      <c r="C55" s="88"/>
      <c r="D55" s="91"/>
      <c r="E55" s="92"/>
      <c r="F55" s="92"/>
      <c r="G55" s="90"/>
      <c r="H55" s="90"/>
    </row>
    <row r="56" spans="1:9" s="13" customFormat="1" ht="15" customHeight="1">
      <c r="A56" s="91"/>
      <c r="B56" s="89"/>
      <c r="C56" s="88"/>
      <c r="D56" s="91"/>
      <c r="E56" s="92"/>
      <c r="F56" s="92"/>
      <c r="G56" s="90"/>
      <c r="H56" s="90"/>
    </row>
    <row r="57" spans="1:9" s="13" customFormat="1" ht="15" customHeight="1">
      <c r="B57" s="17"/>
      <c r="C57" s="16"/>
      <c r="E57" s="20"/>
      <c r="F57" s="20"/>
      <c r="G57" s="19"/>
      <c r="H57" s="19"/>
    </row>
    <row r="58" spans="1:9" s="13" customFormat="1" ht="15" customHeight="1">
      <c r="B58" s="17"/>
      <c r="C58" s="16"/>
      <c r="E58" s="20"/>
      <c r="F58" s="20"/>
      <c r="G58" s="19"/>
      <c r="H58" s="19"/>
    </row>
    <row r="59" spans="1:9" s="13" customFormat="1" ht="15" customHeight="1">
      <c r="B59" s="17"/>
      <c r="C59" s="16"/>
      <c r="E59" s="20"/>
      <c r="F59" s="20"/>
      <c r="G59" s="19"/>
      <c r="H59" s="19"/>
    </row>
    <row r="60" spans="1:9" s="13" customFormat="1" ht="15" customHeight="1">
      <c r="B60" s="17"/>
      <c r="C60" s="16"/>
      <c r="E60" s="20"/>
      <c r="F60" s="20"/>
      <c r="G60" s="19"/>
      <c r="H60" s="19"/>
    </row>
    <row r="61" spans="1:9" s="13" customFormat="1" ht="15" customHeight="1">
      <c r="B61" s="17"/>
      <c r="C61" s="16"/>
      <c r="E61" s="20"/>
      <c r="F61" s="20"/>
      <c r="G61" s="19"/>
      <c r="H61" s="19"/>
    </row>
    <row r="62" spans="1:9" s="13" customFormat="1" ht="15" customHeight="1">
      <c r="B62" s="17"/>
      <c r="C62" s="16"/>
      <c r="E62" s="20"/>
      <c r="F62" s="20"/>
      <c r="G62" s="19"/>
      <c r="H62" s="19"/>
    </row>
    <row r="63" spans="1:9" s="13" customFormat="1" ht="15" customHeight="1">
      <c r="B63" s="17"/>
      <c r="C63" s="16"/>
      <c r="E63" s="20"/>
      <c r="F63" s="20"/>
      <c r="G63" s="19"/>
      <c r="H63" s="19"/>
    </row>
    <row r="64" spans="1:9" s="13" customFormat="1" ht="15" customHeight="1">
      <c r="B64" s="17"/>
      <c r="C64" s="16"/>
      <c r="E64" s="20"/>
      <c r="F64" s="20"/>
      <c r="G64" s="19"/>
      <c r="H64" s="19"/>
    </row>
    <row r="65" spans="2:8" s="13" customFormat="1" ht="15" customHeight="1">
      <c r="B65" s="17"/>
      <c r="C65" s="16"/>
      <c r="E65" s="20"/>
      <c r="F65" s="20"/>
      <c r="G65" s="19"/>
      <c r="H65" s="19"/>
    </row>
    <row r="66" spans="2:8" s="13" customFormat="1" ht="15" customHeight="1">
      <c r="B66" s="17"/>
      <c r="C66" s="16"/>
      <c r="E66" s="20"/>
      <c r="F66" s="20"/>
      <c r="G66" s="19"/>
      <c r="H66" s="19"/>
    </row>
    <row r="67" spans="2:8" s="13" customFormat="1" ht="15" customHeight="1">
      <c r="B67" s="17"/>
      <c r="C67" s="16"/>
      <c r="E67" s="20"/>
      <c r="F67" s="20"/>
      <c r="G67" s="19"/>
      <c r="H67" s="19"/>
    </row>
    <row r="68" spans="2:8" s="13" customFormat="1" ht="15" customHeight="1">
      <c r="B68" s="17"/>
      <c r="C68" s="16"/>
      <c r="E68" s="20"/>
      <c r="F68" s="20"/>
      <c r="G68" s="19"/>
      <c r="H68" s="19"/>
    </row>
    <row r="69" spans="2:8" s="13" customFormat="1" ht="15" customHeight="1">
      <c r="B69" s="17"/>
      <c r="C69" s="16"/>
      <c r="E69" s="20"/>
      <c r="F69" s="20"/>
      <c r="G69" s="19"/>
      <c r="H69" s="19"/>
    </row>
    <row r="70" spans="2:8" s="13" customFormat="1" ht="15" customHeight="1">
      <c r="B70" s="17"/>
      <c r="C70" s="16"/>
      <c r="E70" s="20"/>
      <c r="F70" s="20"/>
      <c r="G70" s="19"/>
      <c r="H70" s="19"/>
    </row>
    <row r="71" spans="2:8" s="13" customFormat="1" ht="15" customHeight="1">
      <c r="B71" s="17"/>
      <c r="C71" s="16"/>
      <c r="E71" s="20"/>
      <c r="F71" s="20"/>
      <c r="G71" s="19"/>
      <c r="H71" s="19"/>
    </row>
    <row r="72" spans="2:8" s="13" customFormat="1" ht="15" customHeight="1">
      <c r="B72" s="17"/>
      <c r="C72" s="16"/>
      <c r="E72" s="20"/>
      <c r="F72" s="20"/>
      <c r="G72" s="19"/>
      <c r="H72" s="19"/>
    </row>
    <row r="73" spans="2:8" s="13" customFormat="1" ht="15" customHeight="1">
      <c r="B73" s="17"/>
      <c r="C73" s="16"/>
      <c r="E73" s="20"/>
      <c r="F73" s="20"/>
      <c r="G73" s="19"/>
      <c r="H73" s="19"/>
    </row>
    <row r="74" spans="2:8" s="13" customFormat="1" ht="15" customHeight="1">
      <c r="B74" s="17"/>
      <c r="C74" s="16"/>
      <c r="E74" s="20"/>
      <c r="F74" s="20"/>
      <c r="G74" s="19"/>
      <c r="H74" s="19"/>
    </row>
    <row r="75" spans="2:8" s="13" customFormat="1" ht="15" customHeight="1">
      <c r="B75" s="17"/>
      <c r="C75" s="16"/>
      <c r="E75" s="20"/>
      <c r="F75" s="20"/>
      <c r="G75" s="19"/>
      <c r="H75" s="19"/>
    </row>
    <row r="76" spans="2:8" s="13" customFormat="1" ht="15" customHeight="1">
      <c r="B76" s="17"/>
      <c r="C76" s="16"/>
      <c r="E76" s="20"/>
      <c r="F76" s="20"/>
      <c r="G76" s="19"/>
      <c r="H76" s="19"/>
    </row>
    <row r="77" spans="2:8" s="13" customFormat="1" ht="15" customHeight="1">
      <c r="B77" s="17"/>
      <c r="C77" s="16"/>
      <c r="E77" s="20"/>
      <c r="F77" s="20"/>
      <c r="G77" s="19"/>
      <c r="H77" s="19"/>
    </row>
    <row r="78" spans="2:8" s="13" customFormat="1" ht="15" customHeight="1">
      <c r="B78" s="17"/>
      <c r="C78" s="16"/>
      <c r="E78" s="20"/>
      <c r="F78" s="20"/>
      <c r="G78" s="19"/>
      <c r="H78" s="19"/>
    </row>
    <row r="79" spans="2:8" s="13" customFormat="1" ht="15" customHeight="1">
      <c r="B79" s="17"/>
      <c r="C79" s="16"/>
      <c r="E79" s="20"/>
      <c r="F79" s="20"/>
      <c r="G79" s="19"/>
      <c r="H79" s="19"/>
    </row>
    <row r="80" spans="2:8" s="13" customFormat="1" ht="15" customHeight="1">
      <c r="B80" s="17"/>
      <c r="C80" s="16"/>
      <c r="E80" s="20"/>
      <c r="F80" s="20"/>
      <c r="G80" s="19"/>
      <c r="H80" s="19"/>
    </row>
    <row r="81" spans="2:8" s="13" customFormat="1" ht="15" customHeight="1">
      <c r="B81" s="17"/>
      <c r="C81" s="16"/>
      <c r="E81" s="20"/>
      <c r="F81" s="20"/>
      <c r="G81" s="19"/>
      <c r="H81" s="19"/>
    </row>
    <row r="82" spans="2:8" s="13" customFormat="1" ht="15" customHeight="1">
      <c r="B82" s="17"/>
      <c r="C82" s="16"/>
      <c r="E82" s="20"/>
      <c r="F82" s="20"/>
      <c r="G82" s="19"/>
      <c r="H82" s="19"/>
    </row>
    <row r="83" spans="2:8" s="13" customFormat="1" ht="15" customHeight="1">
      <c r="B83" s="17"/>
      <c r="C83" s="16"/>
      <c r="E83" s="20"/>
      <c r="F83" s="20"/>
      <c r="G83" s="19"/>
      <c r="H83" s="19"/>
    </row>
    <row r="84" spans="2:8" s="13" customFormat="1" ht="15" customHeight="1">
      <c r="B84" s="17"/>
      <c r="C84" s="16"/>
      <c r="E84" s="20"/>
      <c r="F84" s="20"/>
      <c r="G84" s="19"/>
      <c r="H84" s="19"/>
    </row>
    <row r="85" spans="2:8" s="13" customFormat="1" ht="15" customHeight="1">
      <c r="B85" s="17"/>
      <c r="C85" s="16"/>
      <c r="E85" s="20"/>
      <c r="F85" s="20"/>
      <c r="G85" s="19"/>
      <c r="H85" s="19"/>
    </row>
    <row r="86" spans="2:8" s="13" customFormat="1" ht="15" customHeight="1">
      <c r="B86" s="17"/>
      <c r="C86" s="16"/>
      <c r="E86" s="20"/>
      <c r="F86" s="20"/>
      <c r="G86" s="19"/>
      <c r="H86" s="19"/>
    </row>
    <row r="87" spans="2:8" s="13" customFormat="1" ht="15" customHeight="1">
      <c r="B87" s="17"/>
      <c r="C87" s="16"/>
      <c r="E87" s="20"/>
      <c r="F87" s="20"/>
      <c r="G87" s="19"/>
      <c r="H87" s="19"/>
    </row>
    <row r="88" spans="2:8" s="13" customFormat="1" ht="15" customHeight="1">
      <c r="B88" s="17"/>
      <c r="C88" s="16"/>
      <c r="E88" s="20"/>
      <c r="F88" s="20"/>
      <c r="G88" s="19"/>
      <c r="H88" s="19"/>
    </row>
    <row r="89" spans="2:8" s="13" customFormat="1" ht="15" customHeight="1">
      <c r="B89" s="17"/>
      <c r="C89" s="16"/>
      <c r="E89" s="20"/>
      <c r="F89" s="20"/>
      <c r="G89" s="19"/>
      <c r="H89" s="19"/>
    </row>
    <row r="90" spans="2:8" s="13" customFormat="1" ht="15" customHeight="1">
      <c r="B90" s="17"/>
      <c r="C90" s="16"/>
      <c r="E90" s="20"/>
      <c r="F90" s="20"/>
      <c r="G90" s="19"/>
      <c r="H90" s="19"/>
    </row>
    <row r="91" spans="2:8" s="13" customFormat="1" ht="15" customHeight="1">
      <c r="B91" s="17"/>
      <c r="C91" s="16"/>
      <c r="E91" s="20"/>
      <c r="F91" s="20"/>
      <c r="G91" s="19"/>
      <c r="H91" s="19"/>
    </row>
    <row r="92" spans="2:8" s="13" customFormat="1" ht="15" customHeight="1">
      <c r="B92" s="17"/>
      <c r="C92" s="16"/>
      <c r="E92" s="20"/>
      <c r="F92" s="20"/>
      <c r="G92" s="19"/>
      <c r="H92" s="19"/>
    </row>
    <row r="93" spans="2:8" s="13" customFormat="1" ht="15" customHeight="1">
      <c r="B93" s="17"/>
      <c r="C93" s="16"/>
      <c r="E93" s="20"/>
      <c r="F93" s="20"/>
      <c r="G93" s="19"/>
      <c r="H93" s="19"/>
    </row>
    <row r="94" spans="2:8" s="13" customFormat="1" ht="15" customHeight="1">
      <c r="B94" s="17"/>
      <c r="C94" s="16"/>
      <c r="E94" s="20"/>
      <c r="F94" s="20"/>
      <c r="G94" s="19"/>
      <c r="H94" s="19"/>
    </row>
    <row r="95" spans="2:8" s="13" customFormat="1" ht="15" customHeight="1">
      <c r="B95" s="17"/>
      <c r="C95" s="16"/>
      <c r="E95" s="20"/>
      <c r="F95" s="20"/>
      <c r="G95" s="19"/>
      <c r="H95" s="19"/>
    </row>
    <row r="96" spans="2:8" s="13" customFormat="1" ht="15" customHeight="1">
      <c r="B96" s="17"/>
      <c r="C96" s="16"/>
      <c r="E96" s="20"/>
      <c r="F96" s="20"/>
      <c r="G96" s="19"/>
      <c r="H96" s="19"/>
    </row>
    <row r="97" spans="2:8" s="13" customFormat="1" ht="15" customHeight="1">
      <c r="B97" s="17"/>
      <c r="C97" s="16"/>
      <c r="E97" s="20"/>
      <c r="F97" s="20"/>
      <c r="G97" s="19"/>
      <c r="H97" s="19"/>
    </row>
    <row r="98" spans="2:8" s="13" customFormat="1" ht="15" customHeight="1">
      <c r="B98" s="17"/>
      <c r="C98" s="16"/>
      <c r="E98" s="20"/>
      <c r="F98" s="20"/>
      <c r="G98" s="19"/>
      <c r="H98" s="19"/>
    </row>
    <row r="99" spans="2:8" s="13" customFormat="1" ht="15" customHeight="1">
      <c r="B99" s="17"/>
      <c r="C99" s="16"/>
      <c r="E99" s="20"/>
      <c r="F99" s="20"/>
      <c r="G99" s="19"/>
      <c r="H99" s="19"/>
    </row>
    <row r="100" spans="2:8" s="13" customFormat="1" ht="15" customHeight="1">
      <c r="B100" s="17"/>
      <c r="C100" s="16"/>
      <c r="E100" s="20"/>
      <c r="F100" s="20"/>
      <c r="G100" s="19"/>
      <c r="H100" s="19"/>
    </row>
    <row r="101" spans="2:8" s="13" customFormat="1" ht="15" customHeight="1">
      <c r="B101" s="17"/>
      <c r="C101" s="16"/>
      <c r="E101" s="20"/>
      <c r="F101" s="20"/>
      <c r="G101" s="19"/>
      <c r="H101" s="19"/>
    </row>
    <row r="102" spans="2:8" s="13" customFormat="1" ht="15" customHeight="1">
      <c r="B102" s="17"/>
      <c r="C102" s="16"/>
      <c r="E102" s="20"/>
      <c r="F102" s="20"/>
      <c r="G102" s="19"/>
      <c r="H102" s="19"/>
    </row>
    <row r="103" spans="2:8" s="13" customFormat="1" ht="15" customHeight="1">
      <c r="B103" s="17"/>
      <c r="C103" s="16"/>
      <c r="E103" s="20"/>
      <c r="F103" s="20"/>
      <c r="G103" s="19"/>
      <c r="H103" s="19"/>
    </row>
    <row r="104" spans="2:8" s="13" customFormat="1" ht="15" customHeight="1">
      <c r="B104" s="17"/>
      <c r="C104" s="16"/>
      <c r="E104" s="20"/>
      <c r="F104" s="20"/>
      <c r="G104" s="19"/>
      <c r="H104" s="19"/>
    </row>
    <row r="105" spans="2:8" s="13" customFormat="1" ht="15" customHeight="1">
      <c r="B105" s="17"/>
      <c r="C105" s="16"/>
      <c r="E105" s="20"/>
      <c r="F105" s="20"/>
      <c r="G105" s="19"/>
      <c r="H105" s="19"/>
    </row>
    <row r="106" spans="2:8" s="13" customFormat="1" ht="15" customHeight="1">
      <c r="B106" s="17"/>
      <c r="C106" s="16"/>
      <c r="E106" s="20"/>
      <c r="F106" s="20"/>
      <c r="G106" s="19"/>
      <c r="H106" s="19"/>
    </row>
    <row r="107" spans="2:8" s="13" customFormat="1" ht="15" customHeight="1">
      <c r="B107" s="17"/>
      <c r="C107" s="16"/>
      <c r="E107" s="20"/>
      <c r="F107" s="20"/>
      <c r="G107" s="19"/>
      <c r="H107" s="19"/>
    </row>
    <row r="108" spans="2:8" s="13" customFormat="1" ht="15" customHeight="1">
      <c r="B108" s="17"/>
      <c r="C108" s="16"/>
      <c r="E108" s="20"/>
      <c r="F108" s="20"/>
      <c r="G108" s="19"/>
      <c r="H108" s="19"/>
    </row>
    <row r="109" spans="2:8" s="13" customFormat="1" ht="15" customHeight="1">
      <c r="B109" s="17"/>
      <c r="C109" s="16"/>
      <c r="E109" s="20"/>
      <c r="F109" s="20"/>
      <c r="G109" s="19"/>
      <c r="H109" s="19"/>
    </row>
    <row r="110" spans="2:8" s="13" customFormat="1" ht="15" customHeight="1">
      <c r="B110" s="17"/>
      <c r="C110" s="16"/>
      <c r="E110" s="20"/>
      <c r="F110" s="20"/>
      <c r="G110" s="19"/>
      <c r="H110" s="19"/>
    </row>
    <row r="111" spans="2:8" s="13" customFormat="1" ht="15" customHeight="1">
      <c r="B111" s="17"/>
      <c r="C111" s="16"/>
      <c r="E111" s="20"/>
      <c r="F111" s="20"/>
      <c r="G111" s="19"/>
      <c r="H111" s="19"/>
    </row>
    <row r="112" spans="2:8" s="13" customFormat="1" ht="15" customHeight="1">
      <c r="B112" s="17"/>
      <c r="C112" s="16"/>
      <c r="E112" s="20"/>
      <c r="F112" s="20"/>
      <c r="G112" s="19"/>
      <c r="H112" s="19"/>
    </row>
    <row r="113" spans="2:8" s="13" customFormat="1" ht="15" customHeight="1">
      <c r="B113" s="17"/>
      <c r="C113" s="16"/>
      <c r="E113" s="20"/>
      <c r="F113" s="20"/>
      <c r="G113" s="19"/>
      <c r="H113" s="19"/>
    </row>
    <row r="114" spans="2:8" s="13" customFormat="1" ht="15" customHeight="1">
      <c r="B114" s="17"/>
      <c r="C114" s="16"/>
      <c r="E114" s="20"/>
      <c r="F114" s="20"/>
      <c r="G114" s="19"/>
      <c r="H114" s="19"/>
    </row>
    <row r="115" spans="2:8" s="13" customFormat="1" ht="15" customHeight="1">
      <c r="B115" s="17"/>
      <c r="C115" s="16"/>
      <c r="E115" s="20"/>
      <c r="F115" s="20"/>
      <c r="G115" s="19"/>
      <c r="H115" s="19"/>
    </row>
    <row r="116" spans="2:8" s="13" customFormat="1" ht="15" customHeight="1">
      <c r="B116" s="17"/>
      <c r="C116" s="16"/>
      <c r="E116" s="20"/>
      <c r="F116" s="20"/>
      <c r="G116" s="19"/>
      <c r="H116" s="19"/>
    </row>
    <row r="117" spans="2:8" s="13" customFormat="1" ht="15" customHeight="1">
      <c r="B117" s="17"/>
      <c r="C117" s="16"/>
      <c r="E117" s="20"/>
      <c r="F117" s="20"/>
      <c r="G117" s="19"/>
      <c r="H117" s="19"/>
    </row>
    <row r="118" spans="2:8" s="13" customFormat="1" ht="15" customHeight="1">
      <c r="B118" s="17"/>
      <c r="C118" s="16"/>
      <c r="E118" s="20"/>
      <c r="F118" s="20"/>
      <c r="G118" s="19"/>
      <c r="H118" s="19"/>
    </row>
    <row r="119" spans="2:8" s="13" customFormat="1" ht="15" customHeight="1">
      <c r="B119" s="17"/>
      <c r="C119" s="16"/>
      <c r="E119" s="20"/>
      <c r="F119" s="20"/>
      <c r="G119" s="19"/>
      <c r="H119" s="19"/>
    </row>
    <row r="120" spans="2:8" s="13" customFormat="1" ht="15" customHeight="1">
      <c r="B120" s="17"/>
      <c r="C120" s="16"/>
      <c r="E120" s="20"/>
      <c r="F120" s="20"/>
      <c r="G120" s="19"/>
      <c r="H120" s="19"/>
    </row>
    <row r="121" spans="2:8" s="13" customFormat="1" ht="15" customHeight="1">
      <c r="B121" s="17"/>
      <c r="C121" s="16"/>
      <c r="E121" s="20"/>
      <c r="F121" s="20"/>
      <c r="G121" s="19"/>
      <c r="H121" s="19"/>
    </row>
    <row r="122" spans="2:8" s="13" customFormat="1" ht="15" customHeight="1">
      <c r="B122" s="17"/>
      <c r="C122" s="16"/>
      <c r="E122" s="20"/>
      <c r="F122" s="20"/>
      <c r="G122" s="19"/>
      <c r="H122" s="19"/>
    </row>
    <row r="123" spans="2:8" s="13" customFormat="1" ht="15" customHeight="1">
      <c r="B123" s="17"/>
      <c r="C123" s="16"/>
      <c r="E123" s="20"/>
      <c r="F123" s="20"/>
      <c r="G123" s="19"/>
      <c r="H123" s="19"/>
    </row>
  </sheetData>
  <sheetProtection password="CC7F" sheet="1" objects="1" scenarios="1" formatCells="0" formatColumns="0" formatRows="0" insertColumns="0" insertRows="0" insertHyperlinks="0" deleteColumns="0" deleteRows="0" sort="0"/>
  <mergeCells count="32">
    <mergeCell ref="E7:F7"/>
    <mergeCell ref="A1:H2"/>
    <mergeCell ref="A3:H3"/>
    <mergeCell ref="A5:H5"/>
    <mergeCell ref="A7:D7"/>
    <mergeCell ref="G7:H7"/>
    <mergeCell ref="A4:H4"/>
    <mergeCell ref="C17:D17"/>
    <mergeCell ref="B10:D10"/>
    <mergeCell ref="A9:D9"/>
    <mergeCell ref="B38:D38"/>
    <mergeCell ref="B18:D18"/>
    <mergeCell ref="C11:D11"/>
    <mergeCell ref="C21:D21"/>
    <mergeCell ref="B31:D31"/>
    <mergeCell ref="B32:D32"/>
    <mergeCell ref="C28:D28"/>
    <mergeCell ref="C26:D26"/>
    <mergeCell ref="C19:D19"/>
    <mergeCell ref="B53:D53"/>
    <mergeCell ref="B52:D52"/>
    <mergeCell ref="B46:D46"/>
    <mergeCell ref="B33:D33"/>
    <mergeCell ref="B41:D41"/>
    <mergeCell ref="B42:D42"/>
    <mergeCell ref="B43:D43"/>
    <mergeCell ref="A49:C49"/>
    <mergeCell ref="A50:C50"/>
    <mergeCell ref="B44:D44"/>
    <mergeCell ref="B51:D51"/>
    <mergeCell ref="B40:D40"/>
    <mergeCell ref="C45:D45"/>
  </mergeCells>
  <phoneticPr fontId="4" type="noConversion"/>
  <pageMargins left="0.86614173228346458" right="0.15748031496062992" top="0.51181102362204722" bottom="0.39370078740157483" header="0.43307086614173229" footer="0.19685039370078741"/>
  <pageSetup paperSize="9" firstPageNumber="2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88"/>
  <sheetViews>
    <sheetView workbookViewId="0">
      <selection activeCell="E28" sqref="E28"/>
    </sheetView>
  </sheetViews>
  <sheetFormatPr defaultRowHeight="16.5" customHeight="1"/>
  <cols>
    <col min="1" max="1" width="3.25" style="21" customWidth="1"/>
    <col min="2" max="2" width="19.125" style="21" customWidth="1"/>
    <col min="3" max="3" width="13.5" style="7" customWidth="1"/>
    <col min="4" max="4" width="14.25" style="7" bestFit="1" customWidth="1"/>
    <col min="5" max="5" width="13.25" style="31" customWidth="1"/>
    <col min="6" max="6" width="14.25" style="31" bestFit="1" customWidth="1"/>
    <col min="7" max="16384" width="9" style="21"/>
  </cols>
  <sheetData>
    <row r="1" spans="1:6" ht="12.75" customHeight="1">
      <c r="A1" s="495" t="s">
        <v>206</v>
      </c>
      <c r="B1" s="495"/>
      <c r="C1" s="495"/>
      <c r="D1" s="495"/>
      <c r="E1" s="495"/>
      <c r="F1" s="495"/>
    </row>
    <row r="2" spans="1:6" ht="13.5" customHeight="1">
      <c r="A2" s="495"/>
      <c r="B2" s="495"/>
      <c r="C2" s="495"/>
      <c r="D2" s="495"/>
      <c r="E2" s="495"/>
      <c r="F2" s="495"/>
    </row>
    <row r="3" spans="1:6" ht="13.5" customHeight="1">
      <c r="A3" s="499" t="s">
        <v>558</v>
      </c>
      <c r="B3" s="499"/>
      <c r="C3" s="499"/>
      <c r="D3" s="499"/>
      <c r="E3" s="499"/>
      <c r="F3" s="499"/>
    </row>
    <row r="4" spans="1:6" ht="13.5" customHeight="1">
      <c r="A4" s="499" t="s">
        <v>285</v>
      </c>
      <c r="B4" s="499"/>
      <c r="C4" s="499"/>
      <c r="D4" s="499"/>
      <c r="E4" s="499"/>
      <c r="F4" s="499"/>
    </row>
    <row r="5" spans="1:6" ht="17.25" customHeight="1" thickBot="1">
      <c r="A5" s="211" t="s">
        <v>8</v>
      </c>
      <c r="B5" s="210"/>
      <c r="C5" s="210"/>
      <c r="D5" s="210"/>
      <c r="E5" s="210"/>
      <c r="F5" s="22" t="s">
        <v>10</v>
      </c>
    </row>
    <row r="6" spans="1:6" s="23" customFormat="1" ht="18" customHeight="1">
      <c r="A6" s="497" t="s">
        <v>70</v>
      </c>
      <c r="B6" s="498"/>
      <c r="C6" s="496" t="s">
        <v>560</v>
      </c>
      <c r="D6" s="496"/>
      <c r="E6" s="496" t="s">
        <v>559</v>
      </c>
      <c r="F6" s="496"/>
    </row>
    <row r="7" spans="1:6" s="23" customFormat="1" ht="6" customHeight="1">
      <c r="A7" s="506"/>
      <c r="B7" s="507"/>
      <c r="C7" s="65"/>
      <c r="D7" s="65"/>
      <c r="E7" s="65"/>
      <c r="F7" s="102"/>
    </row>
    <row r="8" spans="1:6" s="24" customFormat="1" ht="14.1" customHeight="1">
      <c r="A8" s="500" t="s">
        <v>117</v>
      </c>
      <c r="B8" s="501"/>
      <c r="C8" s="66"/>
      <c r="D8" s="66">
        <f>SUM(C9:C10)</f>
        <v>7365696918</v>
      </c>
      <c r="E8" s="66"/>
      <c r="F8" s="103">
        <v>5456784532</v>
      </c>
    </row>
    <row r="9" spans="1:6" s="25" customFormat="1" ht="14.1" customHeight="1">
      <c r="A9" s="104"/>
      <c r="B9" s="127" t="s">
        <v>203</v>
      </c>
      <c r="C9" s="67">
        <f>7141548000+51446900</f>
        <v>7192994900</v>
      </c>
      <c r="D9" s="68"/>
      <c r="E9" s="67">
        <v>5323454100</v>
      </c>
      <c r="F9" s="105"/>
    </row>
    <row r="10" spans="1:6" s="25" customFormat="1" ht="14.1" customHeight="1">
      <c r="A10" s="104"/>
      <c r="B10" s="127" t="s">
        <v>204</v>
      </c>
      <c r="C10" s="68">
        <f>기타사업수입!C13</f>
        <v>172702018</v>
      </c>
      <c r="D10" s="68"/>
      <c r="E10" s="68">
        <v>133330432</v>
      </c>
      <c r="F10" s="105"/>
    </row>
    <row r="11" spans="1:6" s="25" customFormat="1" ht="9.75" customHeight="1">
      <c r="A11" s="104"/>
      <c r="B11" s="276"/>
      <c r="C11" s="68"/>
      <c r="D11" s="68"/>
      <c r="E11" s="68"/>
      <c r="F11" s="105"/>
    </row>
    <row r="12" spans="1:6" s="24" customFormat="1" ht="14.1" customHeight="1">
      <c r="A12" s="500" t="s">
        <v>118</v>
      </c>
      <c r="B12" s="501"/>
      <c r="C12" s="66"/>
      <c r="D12" s="66">
        <f>SUM(C13:C43)</f>
        <v>7440472483</v>
      </c>
      <c r="E12" s="66"/>
      <c r="F12" s="103">
        <v>5583781228</v>
      </c>
    </row>
    <row r="13" spans="1:6" s="25" customFormat="1" ht="13.5" customHeight="1">
      <c r="A13" s="104"/>
      <c r="B13" s="70" t="s">
        <v>233</v>
      </c>
      <c r="C13" s="106">
        <v>2266396740</v>
      </c>
      <c r="D13" s="67"/>
      <c r="E13" s="106">
        <v>2231890100</v>
      </c>
      <c r="F13" s="107"/>
    </row>
    <row r="14" spans="1:6" s="25" customFormat="1" ht="14.1" customHeight="1">
      <c r="A14" s="104"/>
      <c r="B14" s="70" t="s">
        <v>84</v>
      </c>
      <c r="C14" s="351">
        <v>35956120</v>
      </c>
      <c r="D14" s="67"/>
      <c r="E14" s="67">
        <v>126362120</v>
      </c>
      <c r="F14" s="107"/>
    </row>
    <row r="15" spans="1:6" s="25" customFormat="1" ht="14.1" customHeight="1">
      <c r="A15" s="104"/>
      <c r="B15" s="70" t="s">
        <v>85</v>
      </c>
      <c r="C15" s="351">
        <v>273822370</v>
      </c>
      <c r="D15" s="67"/>
      <c r="E15" s="67">
        <v>305911250</v>
      </c>
      <c r="F15" s="107"/>
    </row>
    <row r="16" spans="1:6" s="25" customFormat="1" ht="14.1" customHeight="1">
      <c r="A16" s="104"/>
      <c r="B16" s="70" t="s">
        <v>112</v>
      </c>
      <c r="C16" s="351">
        <v>28426000</v>
      </c>
      <c r="D16" s="67"/>
      <c r="E16" s="67">
        <v>28187500</v>
      </c>
      <c r="F16" s="107"/>
    </row>
    <row r="17" spans="1:6" s="25" customFormat="1" ht="14.1" customHeight="1">
      <c r="A17" s="104"/>
      <c r="B17" s="70" t="s">
        <v>90</v>
      </c>
      <c r="C17" s="67">
        <v>186688870</v>
      </c>
      <c r="D17" s="67"/>
      <c r="E17" s="67">
        <v>175192130</v>
      </c>
      <c r="F17" s="107"/>
    </row>
    <row r="18" spans="1:6" s="25" customFormat="1" ht="14.1" customHeight="1">
      <c r="A18" s="104"/>
      <c r="B18" s="70" t="s">
        <v>91</v>
      </c>
      <c r="C18" s="351">
        <v>102820188</v>
      </c>
      <c r="D18" s="67"/>
      <c r="E18" s="67">
        <v>66615090</v>
      </c>
      <c r="F18" s="107"/>
    </row>
    <row r="19" spans="1:6" s="25" customFormat="1" ht="14.1" customHeight="1">
      <c r="A19" s="104"/>
      <c r="B19" s="70" t="s">
        <v>87</v>
      </c>
      <c r="C19" s="351">
        <v>240636530</v>
      </c>
      <c r="D19" s="67"/>
      <c r="E19" s="67">
        <v>13095735</v>
      </c>
      <c r="F19" s="107"/>
    </row>
    <row r="20" spans="1:6" s="25" customFormat="1" ht="14.1" customHeight="1">
      <c r="A20" s="104"/>
      <c r="B20" s="70" t="s">
        <v>86</v>
      </c>
      <c r="C20" s="351">
        <v>9676240</v>
      </c>
      <c r="D20" s="67"/>
      <c r="E20" s="67">
        <v>10314000</v>
      </c>
      <c r="F20" s="107"/>
    </row>
    <row r="21" spans="1:6" s="25" customFormat="1" ht="14.1" customHeight="1">
      <c r="A21" s="104"/>
      <c r="B21" s="70" t="s">
        <v>51</v>
      </c>
      <c r="C21" s="351">
        <v>21225200</v>
      </c>
      <c r="D21" s="67"/>
      <c r="E21" s="67">
        <v>19443100</v>
      </c>
      <c r="F21" s="107"/>
    </row>
    <row r="22" spans="1:6" s="25" customFormat="1" ht="14.1" customHeight="1">
      <c r="A22" s="104"/>
      <c r="B22" s="70" t="s">
        <v>94</v>
      </c>
      <c r="C22" s="334">
        <v>40759220</v>
      </c>
      <c r="D22" s="67"/>
      <c r="E22" s="67">
        <v>36067810</v>
      </c>
      <c r="F22" s="107"/>
    </row>
    <row r="23" spans="1:6" s="25" customFormat="1" ht="14.1" customHeight="1">
      <c r="A23" s="104"/>
      <c r="B23" s="70" t="s">
        <v>89</v>
      </c>
      <c r="C23" s="334">
        <v>40929207</v>
      </c>
      <c r="D23" s="67"/>
      <c r="E23" s="67">
        <v>42116771</v>
      </c>
      <c r="F23" s="107"/>
    </row>
    <row r="24" spans="1:6" s="25" customFormat="1" ht="14.1" customHeight="1">
      <c r="A24" s="104"/>
      <c r="B24" s="70" t="s">
        <v>98</v>
      </c>
      <c r="C24" s="334">
        <v>72448090</v>
      </c>
      <c r="D24" s="67"/>
      <c r="E24" s="67">
        <v>68477460</v>
      </c>
      <c r="F24" s="107"/>
    </row>
    <row r="25" spans="1:6" s="25" customFormat="1" ht="14.1" customHeight="1">
      <c r="A25" s="104"/>
      <c r="B25" s="70" t="s">
        <v>88</v>
      </c>
      <c r="C25" s="334">
        <v>244590305</v>
      </c>
      <c r="D25" s="67"/>
      <c r="E25" s="67">
        <v>176210769</v>
      </c>
      <c r="F25" s="107"/>
    </row>
    <row r="26" spans="1:6" s="25" customFormat="1" ht="14.1" customHeight="1">
      <c r="A26" s="104"/>
      <c r="B26" s="70" t="s">
        <v>113</v>
      </c>
      <c r="C26" s="334">
        <v>1100550495</v>
      </c>
      <c r="D26" s="67"/>
      <c r="E26" s="67">
        <v>1055006912</v>
      </c>
      <c r="F26" s="107"/>
    </row>
    <row r="27" spans="1:6" s="25" customFormat="1" ht="14.1" customHeight="1">
      <c r="A27" s="104"/>
      <c r="B27" s="70" t="s">
        <v>96</v>
      </c>
      <c r="C27" s="334">
        <v>4196430</v>
      </c>
      <c r="D27" s="67"/>
      <c r="E27" s="67">
        <v>6252780</v>
      </c>
      <c r="F27" s="107"/>
    </row>
    <row r="28" spans="1:6" s="25" customFormat="1" ht="14.1" customHeight="1">
      <c r="A28" s="104"/>
      <c r="B28" s="70" t="s">
        <v>93</v>
      </c>
      <c r="C28" s="334">
        <v>204709430</v>
      </c>
      <c r="D28" s="67"/>
      <c r="E28" s="67">
        <v>283383546</v>
      </c>
      <c r="F28" s="107"/>
    </row>
    <row r="29" spans="1:6" s="25" customFormat="1" ht="14.1" customHeight="1">
      <c r="A29" s="104"/>
      <c r="B29" s="70" t="s">
        <v>97</v>
      </c>
      <c r="C29" s="334">
        <v>3244070</v>
      </c>
      <c r="D29" s="67"/>
      <c r="E29" s="67">
        <v>3520230</v>
      </c>
      <c r="F29" s="107"/>
    </row>
    <row r="30" spans="1:6" s="25" customFormat="1" ht="14.1" customHeight="1">
      <c r="A30" s="104"/>
      <c r="B30" s="70" t="s">
        <v>99</v>
      </c>
      <c r="C30" s="334">
        <v>999200</v>
      </c>
      <c r="D30" s="67"/>
      <c r="E30" s="67">
        <v>5340300</v>
      </c>
      <c r="F30" s="107"/>
    </row>
    <row r="31" spans="1:6" s="25" customFormat="1" ht="14.1" customHeight="1">
      <c r="A31" s="104"/>
      <c r="B31" s="70" t="s">
        <v>92</v>
      </c>
      <c r="C31" s="334">
        <v>314867596</v>
      </c>
      <c r="D31" s="67"/>
      <c r="E31" s="67">
        <v>229057812</v>
      </c>
      <c r="F31" s="107"/>
    </row>
    <row r="32" spans="1:6" s="25" customFormat="1" ht="14.1" customHeight="1">
      <c r="A32" s="104"/>
      <c r="B32" s="70" t="s">
        <v>95</v>
      </c>
      <c r="C32" s="334">
        <v>48588400</v>
      </c>
      <c r="D32" s="67"/>
      <c r="E32" s="67">
        <v>42630700</v>
      </c>
      <c r="F32" s="107"/>
    </row>
    <row r="33" spans="1:6" s="25" customFormat="1" ht="14.1" customHeight="1">
      <c r="A33" s="104"/>
      <c r="B33" s="70" t="s">
        <v>42</v>
      </c>
      <c r="C33" s="334">
        <v>84835306</v>
      </c>
      <c r="D33" s="67"/>
      <c r="E33" s="67">
        <v>56529050</v>
      </c>
      <c r="F33" s="107"/>
    </row>
    <row r="34" spans="1:6" s="25" customFormat="1" ht="14.1" customHeight="1">
      <c r="A34" s="104"/>
      <c r="B34" s="70" t="s">
        <v>43</v>
      </c>
      <c r="C34" s="334">
        <v>22451000</v>
      </c>
      <c r="D34" s="67"/>
      <c r="E34" s="67">
        <v>25296500</v>
      </c>
      <c r="F34" s="107"/>
    </row>
    <row r="35" spans="1:6" s="27" customFormat="1" ht="14.1" customHeight="1">
      <c r="A35" s="108"/>
      <c r="B35" s="70" t="s">
        <v>114</v>
      </c>
      <c r="C35" s="334">
        <v>25400000</v>
      </c>
      <c r="D35" s="67"/>
      <c r="E35" s="67">
        <v>25450000</v>
      </c>
      <c r="F35" s="107"/>
    </row>
    <row r="36" spans="1:6" s="25" customFormat="1" ht="14.1" customHeight="1">
      <c r="A36" s="104"/>
      <c r="B36" s="70" t="s">
        <v>100</v>
      </c>
      <c r="C36" s="334">
        <v>1211568996</v>
      </c>
      <c r="D36" s="67"/>
      <c r="E36" s="67">
        <v>384151663</v>
      </c>
      <c r="F36" s="107"/>
    </row>
    <row r="37" spans="1:6" s="25" customFormat="1" ht="14.1" customHeight="1">
      <c r="A37" s="104"/>
      <c r="B37" s="70" t="s">
        <v>557</v>
      </c>
      <c r="C37" s="334">
        <v>87400000</v>
      </c>
      <c r="D37" s="67"/>
      <c r="E37" s="67"/>
      <c r="F37" s="107"/>
    </row>
    <row r="38" spans="1:6" s="25" customFormat="1" ht="14.1" customHeight="1">
      <c r="A38" s="104"/>
      <c r="B38" s="70" t="s">
        <v>101</v>
      </c>
      <c r="C38" s="334">
        <v>617337300</v>
      </c>
      <c r="D38" s="67"/>
      <c r="E38" s="67">
        <v>61350000</v>
      </c>
      <c r="F38" s="107"/>
    </row>
    <row r="39" spans="1:6" s="25" customFormat="1" ht="14.1" customHeight="1">
      <c r="A39" s="104"/>
      <c r="B39" s="70" t="s">
        <v>115</v>
      </c>
      <c r="C39" s="334">
        <v>50400000</v>
      </c>
      <c r="D39" s="67"/>
      <c r="E39" s="67">
        <v>3200000</v>
      </c>
      <c r="F39" s="107"/>
    </row>
    <row r="40" spans="1:6" s="25" customFormat="1" ht="14.1" customHeight="1">
      <c r="A40" s="104"/>
      <c r="B40" s="70" t="s">
        <v>244</v>
      </c>
      <c r="C40" s="334">
        <v>2068000</v>
      </c>
      <c r="D40" s="67"/>
      <c r="E40" s="67"/>
      <c r="F40" s="107"/>
    </row>
    <row r="41" spans="1:6" s="25" customFormat="1" ht="14.1" customHeight="1">
      <c r="A41" s="104"/>
      <c r="B41" s="70" t="s">
        <v>561</v>
      </c>
      <c r="C41" s="334">
        <v>1350000</v>
      </c>
      <c r="D41" s="67"/>
      <c r="E41" s="67"/>
      <c r="F41" s="107"/>
    </row>
    <row r="42" spans="1:6" s="25" customFormat="1" ht="14.1" customHeight="1">
      <c r="A42" s="104"/>
      <c r="B42" s="70" t="s">
        <v>116</v>
      </c>
      <c r="C42" s="334">
        <v>56006180</v>
      </c>
      <c r="D42" s="67"/>
      <c r="E42" s="67">
        <v>61217900</v>
      </c>
      <c r="F42" s="107"/>
    </row>
    <row r="43" spans="1:6" s="25" customFormat="1" ht="14.1" customHeight="1">
      <c r="A43" s="104"/>
      <c r="B43" s="70" t="s">
        <v>205</v>
      </c>
      <c r="C43" s="334">
        <v>40125000</v>
      </c>
      <c r="D43" s="189"/>
      <c r="E43" s="67">
        <v>41510000</v>
      </c>
      <c r="F43" s="190"/>
    </row>
    <row r="44" spans="1:6" s="25" customFormat="1" ht="14.1" customHeight="1">
      <c r="A44" s="508" t="s">
        <v>119</v>
      </c>
      <c r="B44" s="509"/>
      <c r="C44" s="67"/>
      <c r="D44" s="373">
        <f>D8-D12</f>
        <v>-74775565</v>
      </c>
      <c r="E44" s="67"/>
      <c r="F44" s="411">
        <v>-126996696</v>
      </c>
    </row>
    <row r="45" spans="1:6" s="25" customFormat="1" ht="14.1" customHeight="1">
      <c r="A45" s="508" t="s">
        <v>120</v>
      </c>
      <c r="B45" s="509"/>
      <c r="C45" s="67"/>
      <c r="D45" s="187">
        <f>SUM(C46:C49)</f>
        <v>33672204.193534248</v>
      </c>
      <c r="E45" s="67"/>
      <c r="F45" s="188">
        <v>40260891</v>
      </c>
    </row>
    <row r="46" spans="1:6" s="28" customFormat="1" ht="14.1" customHeight="1">
      <c r="A46" s="109"/>
      <c r="B46" s="355" t="s">
        <v>125</v>
      </c>
      <c r="C46" s="67">
        <v>28868229.193534248</v>
      </c>
      <c r="D46" s="187"/>
      <c r="E46" s="67">
        <v>36502173</v>
      </c>
      <c r="F46" s="103"/>
    </row>
    <row r="47" spans="1:6" s="25" customFormat="1" ht="14.1" customHeight="1">
      <c r="A47" s="109"/>
      <c r="B47" s="355" t="s">
        <v>126</v>
      </c>
      <c r="C47" s="349">
        <v>4156110</v>
      </c>
      <c r="D47" s="187"/>
      <c r="E47" s="69">
        <v>3490210</v>
      </c>
      <c r="F47" s="103"/>
    </row>
    <row r="48" spans="1:6" s="25" customFormat="1" ht="14.1" hidden="1" customHeight="1">
      <c r="A48" s="109"/>
      <c r="B48" s="355"/>
      <c r="C48" s="67"/>
      <c r="D48" s="187"/>
      <c r="E48" s="68"/>
      <c r="F48" s="103"/>
    </row>
    <row r="49" spans="1:6" s="25" customFormat="1" ht="14.1" customHeight="1">
      <c r="A49" s="109"/>
      <c r="B49" s="355" t="s">
        <v>667</v>
      </c>
      <c r="C49" s="67">
        <v>647865</v>
      </c>
      <c r="D49" s="187"/>
      <c r="E49" s="68">
        <v>268508</v>
      </c>
      <c r="F49" s="103"/>
    </row>
    <row r="50" spans="1:6" s="25" customFormat="1" ht="14.1" customHeight="1">
      <c r="A50" s="510" t="s">
        <v>121</v>
      </c>
      <c r="B50" s="511"/>
      <c r="C50" s="67"/>
      <c r="D50" s="187">
        <f>SUM(C51:C53)</f>
        <v>32935237</v>
      </c>
      <c r="E50" s="67"/>
      <c r="F50" s="188">
        <v>8630222</v>
      </c>
    </row>
    <row r="51" spans="1:6" s="25" customFormat="1" ht="14.1" customHeight="1">
      <c r="A51" s="109"/>
      <c r="B51" s="70" t="s">
        <v>286</v>
      </c>
      <c r="C51" s="67"/>
      <c r="D51" s="187"/>
      <c r="E51" s="67">
        <v>24000</v>
      </c>
      <c r="F51" s="188"/>
    </row>
    <row r="52" spans="1:6" s="25" customFormat="1" ht="14.1" hidden="1" customHeight="1">
      <c r="A52" s="109"/>
      <c r="B52" s="70"/>
      <c r="C52" s="67"/>
      <c r="D52" s="187"/>
      <c r="E52" s="67"/>
      <c r="F52" s="188"/>
    </row>
    <row r="53" spans="1:6" s="25" customFormat="1" ht="14.1" customHeight="1">
      <c r="A53" s="109"/>
      <c r="B53" s="70" t="s">
        <v>584</v>
      </c>
      <c r="C53" s="67">
        <v>32935237</v>
      </c>
      <c r="D53" s="187"/>
      <c r="E53" s="67">
        <v>8606222</v>
      </c>
      <c r="F53" s="188"/>
    </row>
    <row r="54" spans="1:6" s="25" customFormat="1" ht="14.1" customHeight="1">
      <c r="A54" s="510" t="s">
        <v>122</v>
      </c>
      <c r="B54" s="511"/>
      <c r="C54" s="67"/>
      <c r="D54" s="373">
        <f>D44+D45-D50</f>
        <v>-74038597.806465745</v>
      </c>
      <c r="E54" s="67"/>
      <c r="F54" s="411">
        <v>-95366027</v>
      </c>
    </row>
    <row r="55" spans="1:6" s="25" customFormat="1" ht="14.1" customHeight="1">
      <c r="A55" s="510" t="s">
        <v>123</v>
      </c>
      <c r="B55" s="511"/>
      <c r="C55" s="67"/>
      <c r="D55" s="191">
        <v>0</v>
      </c>
      <c r="E55" s="67"/>
      <c r="F55" s="190">
        <v>0</v>
      </c>
    </row>
    <row r="56" spans="1:6" s="24" customFormat="1" ht="14.1" customHeight="1">
      <c r="A56" s="504" t="s">
        <v>124</v>
      </c>
      <c r="B56" s="505"/>
      <c r="C56" s="356"/>
      <c r="D56" s="373">
        <f>D54-D55</f>
        <v>-74038597.806465745</v>
      </c>
      <c r="E56" s="71"/>
      <c r="F56" s="412">
        <v>-95366027</v>
      </c>
    </row>
    <row r="57" spans="1:6" s="25" customFormat="1" ht="6.75" customHeight="1" thickBot="1">
      <c r="A57" s="502"/>
      <c r="B57" s="503"/>
      <c r="C57" s="110"/>
      <c r="D57" s="110"/>
      <c r="E57" s="111"/>
      <c r="F57" s="112"/>
    </row>
    <row r="58" spans="1:6" s="25" customFormat="1" ht="16.5" customHeight="1">
      <c r="B58" s="29"/>
      <c r="C58" s="18"/>
      <c r="D58" s="18"/>
      <c r="E58" s="30"/>
      <c r="F58" s="30"/>
    </row>
    <row r="59" spans="1:6" s="234" customFormat="1" ht="16.5" customHeight="1">
      <c r="B59" s="413"/>
      <c r="C59" s="414"/>
      <c r="D59" s="414"/>
      <c r="E59" s="415"/>
      <c r="F59" s="415"/>
    </row>
    <row r="60" spans="1:6" s="234" customFormat="1" ht="16.5" customHeight="1">
      <c r="B60" s="413"/>
      <c r="C60" s="414"/>
      <c r="D60" s="414"/>
      <c r="E60" s="415"/>
      <c r="F60" s="415"/>
    </row>
    <row r="61" spans="1:6" s="234" customFormat="1" ht="16.5" customHeight="1">
      <c r="B61" s="413"/>
      <c r="C61" s="414"/>
      <c r="D61" s="90"/>
      <c r="E61" s="415"/>
      <c r="F61" s="415"/>
    </row>
    <row r="62" spans="1:6" s="234" customFormat="1" ht="16.5" customHeight="1">
      <c r="B62" s="413"/>
      <c r="C62" s="414"/>
      <c r="D62" s="414"/>
      <c r="E62" s="415"/>
      <c r="F62" s="415"/>
    </row>
    <row r="63" spans="1:6" s="234" customFormat="1" ht="16.5" customHeight="1">
      <c r="B63" s="413"/>
      <c r="C63" s="414"/>
      <c r="D63" s="414"/>
      <c r="E63" s="415"/>
      <c r="F63" s="415"/>
    </row>
    <row r="64" spans="1:6" s="234" customFormat="1" ht="16.5" customHeight="1">
      <c r="B64" s="413"/>
      <c r="C64" s="414"/>
      <c r="D64" s="414"/>
      <c r="E64" s="415"/>
      <c r="F64" s="415"/>
    </row>
    <row r="65" spans="2:6" s="234" customFormat="1" ht="16.5" customHeight="1">
      <c r="B65" s="413"/>
      <c r="C65" s="414"/>
      <c r="D65" s="414"/>
      <c r="E65" s="415"/>
      <c r="F65" s="415"/>
    </row>
    <row r="66" spans="2:6" s="234" customFormat="1" ht="16.5" customHeight="1">
      <c r="B66" s="413"/>
      <c r="C66" s="414"/>
      <c r="D66" s="414"/>
      <c r="E66" s="415"/>
      <c r="F66" s="415"/>
    </row>
    <row r="67" spans="2:6" s="234" customFormat="1" ht="16.5" customHeight="1">
      <c r="B67" s="413"/>
      <c r="C67" s="414"/>
      <c r="D67" s="414"/>
      <c r="E67" s="415"/>
      <c r="F67" s="415"/>
    </row>
    <row r="68" spans="2:6" s="234" customFormat="1" ht="16.5" customHeight="1">
      <c r="B68" s="413"/>
      <c r="C68" s="414"/>
      <c r="D68" s="414"/>
      <c r="E68" s="415"/>
      <c r="F68" s="415"/>
    </row>
    <row r="69" spans="2:6" s="25" customFormat="1" ht="16.5" customHeight="1">
      <c r="B69" s="29"/>
      <c r="C69" s="18"/>
      <c r="D69" s="18"/>
      <c r="E69" s="30"/>
      <c r="F69" s="30"/>
    </row>
    <row r="70" spans="2:6" s="25" customFormat="1" ht="16.5" customHeight="1">
      <c r="B70" s="29"/>
      <c r="C70" s="18"/>
      <c r="D70" s="18"/>
      <c r="E70" s="30"/>
      <c r="F70" s="30"/>
    </row>
    <row r="71" spans="2:6" s="25" customFormat="1" ht="16.5" customHeight="1">
      <c r="B71" s="29"/>
      <c r="C71" s="18"/>
      <c r="D71" s="18"/>
      <c r="E71" s="30"/>
      <c r="F71" s="30"/>
    </row>
    <row r="72" spans="2:6" s="25" customFormat="1" ht="16.5" customHeight="1">
      <c r="B72" s="29"/>
      <c r="C72" s="18"/>
      <c r="D72" s="18"/>
      <c r="E72" s="30"/>
      <c r="F72" s="30"/>
    </row>
    <row r="73" spans="2:6" s="25" customFormat="1" ht="16.5" customHeight="1">
      <c r="B73" s="29"/>
      <c r="C73" s="18"/>
      <c r="D73" s="18"/>
      <c r="E73" s="30"/>
      <c r="F73" s="30"/>
    </row>
    <row r="74" spans="2:6" s="25" customFormat="1" ht="16.5" customHeight="1">
      <c r="B74" s="29"/>
      <c r="C74" s="18"/>
      <c r="D74" s="18"/>
      <c r="E74" s="30"/>
      <c r="F74" s="30"/>
    </row>
    <row r="75" spans="2:6" s="25" customFormat="1" ht="16.5" customHeight="1">
      <c r="B75" s="29"/>
      <c r="C75" s="18"/>
      <c r="D75" s="18"/>
      <c r="E75" s="30"/>
      <c r="F75" s="30"/>
    </row>
    <row r="76" spans="2:6" s="25" customFormat="1" ht="16.5" customHeight="1">
      <c r="B76" s="29"/>
      <c r="C76" s="18"/>
      <c r="D76" s="18"/>
      <c r="E76" s="30"/>
      <c r="F76" s="30"/>
    </row>
    <row r="77" spans="2:6" s="25" customFormat="1" ht="16.5" customHeight="1">
      <c r="B77" s="29"/>
      <c r="C77" s="18"/>
      <c r="D77" s="18"/>
      <c r="E77" s="30"/>
      <c r="F77" s="30"/>
    </row>
    <row r="78" spans="2:6" s="25" customFormat="1" ht="16.5" customHeight="1">
      <c r="B78" s="29"/>
      <c r="C78" s="18"/>
      <c r="D78" s="18"/>
      <c r="E78" s="30"/>
      <c r="F78" s="30"/>
    </row>
    <row r="79" spans="2:6" s="25" customFormat="1" ht="16.5" customHeight="1">
      <c r="B79" s="29"/>
      <c r="C79" s="18"/>
      <c r="D79" s="18"/>
      <c r="E79" s="30"/>
      <c r="F79" s="30"/>
    </row>
    <row r="80" spans="2:6" s="25" customFormat="1" ht="16.5" customHeight="1">
      <c r="B80" s="29"/>
      <c r="C80" s="18"/>
      <c r="D80" s="18"/>
      <c r="E80" s="30"/>
      <c r="F80" s="30"/>
    </row>
    <row r="81" spans="2:6" s="25" customFormat="1" ht="16.5" customHeight="1">
      <c r="B81" s="29"/>
      <c r="C81" s="18"/>
      <c r="D81" s="18"/>
      <c r="E81" s="30"/>
      <c r="F81" s="30"/>
    </row>
    <row r="82" spans="2:6" s="25" customFormat="1" ht="16.5" customHeight="1">
      <c r="B82" s="29"/>
      <c r="C82" s="18"/>
      <c r="D82" s="18"/>
      <c r="E82" s="30"/>
      <c r="F82" s="30"/>
    </row>
    <row r="83" spans="2:6" s="25" customFormat="1" ht="16.5" customHeight="1">
      <c r="B83" s="29"/>
      <c r="C83" s="18"/>
      <c r="D83" s="18"/>
      <c r="E83" s="30"/>
      <c r="F83" s="30"/>
    </row>
    <row r="84" spans="2:6" s="25" customFormat="1" ht="16.5" customHeight="1">
      <c r="B84" s="29"/>
      <c r="C84" s="18"/>
      <c r="D84" s="18"/>
      <c r="E84" s="30"/>
      <c r="F84" s="30"/>
    </row>
    <row r="85" spans="2:6" s="25" customFormat="1" ht="16.5" customHeight="1">
      <c r="B85" s="29"/>
      <c r="C85" s="18"/>
      <c r="D85" s="18"/>
      <c r="E85" s="30"/>
      <c r="F85" s="30"/>
    </row>
    <row r="86" spans="2:6" s="25" customFormat="1" ht="16.5" customHeight="1">
      <c r="B86" s="29"/>
      <c r="C86" s="18"/>
      <c r="D86" s="18"/>
      <c r="E86" s="30"/>
      <c r="F86" s="30"/>
    </row>
    <row r="87" spans="2:6" s="25" customFormat="1" ht="16.5" customHeight="1">
      <c r="B87" s="29"/>
      <c r="C87" s="18"/>
      <c r="D87" s="18"/>
      <c r="E87" s="30"/>
      <c r="F87" s="30"/>
    </row>
    <row r="88" spans="2:6" s="25" customFormat="1" ht="16.5" customHeight="1">
      <c r="B88" s="29"/>
      <c r="C88" s="18"/>
      <c r="D88" s="18"/>
      <c r="E88" s="30"/>
      <c r="F88" s="30"/>
    </row>
    <row r="89" spans="2:6" s="25" customFormat="1" ht="16.5" customHeight="1">
      <c r="B89" s="29"/>
      <c r="C89" s="18"/>
      <c r="D89" s="18"/>
      <c r="E89" s="30"/>
      <c r="F89" s="30"/>
    </row>
    <row r="90" spans="2:6" s="25" customFormat="1" ht="16.5" customHeight="1">
      <c r="B90" s="29"/>
      <c r="C90" s="18"/>
      <c r="D90" s="18"/>
      <c r="E90" s="30"/>
      <c r="F90" s="30"/>
    </row>
    <row r="91" spans="2:6" s="25" customFormat="1" ht="16.5" customHeight="1">
      <c r="B91" s="29"/>
      <c r="C91" s="18"/>
      <c r="D91" s="18"/>
      <c r="E91" s="30"/>
      <c r="F91" s="30"/>
    </row>
    <row r="92" spans="2:6" s="25" customFormat="1" ht="16.5" customHeight="1">
      <c r="B92" s="29"/>
      <c r="C92" s="18"/>
      <c r="D92" s="18"/>
      <c r="E92" s="30"/>
      <c r="F92" s="30"/>
    </row>
    <row r="93" spans="2:6" s="25" customFormat="1" ht="16.5" customHeight="1">
      <c r="B93" s="29"/>
      <c r="C93" s="18"/>
      <c r="D93" s="18"/>
      <c r="E93" s="30"/>
      <c r="F93" s="30"/>
    </row>
    <row r="94" spans="2:6" s="25" customFormat="1" ht="16.5" customHeight="1">
      <c r="B94" s="29"/>
      <c r="C94" s="18"/>
      <c r="D94" s="18"/>
      <c r="E94" s="30"/>
      <c r="F94" s="30"/>
    </row>
    <row r="95" spans="2:6" s="25" customFormat="1" ht="16.5" customHeight="1">
      <c r="B95" s="29"/>
      <c r="C95" s="18"/>
      <c r="D95" s="18"/>
      <c r="E95" s="30"/>
      <c r="F95" s="30"/>
    </row>
    <row r="96" spans="2:6" s="25" customFormat="1" ht="16.5" customHeight="1">
      <c r="B96" s="29"/>
      <c r="C96" s="18"/>
      <c r="D96" s="18"/>
      <c r="E96" s="30"/>
      <c r="F96" s="30"/>
    </row>
    <row r="97" spans="2:6" s="25" customFormat="1" ht="16.5" customHeight="1">
      <c r="B97" s="29"/>
      <c r="C97" s="18"/>
      <c r="D97" s="18"/>
      <c r="E97" s="30"/>
      <c r="F97" s="30"/>
    </row>
    <row r="98" spans="2:6" s="25" customFormat="1" ht="16.5" customHeight="1">
      <c r="B98" s="29"/>
      <c r="C98" s="18"/>
      <c r="D98" s="18"/>
      <c r="E98" s="30"/>
      <c r="F98" s="30"/>
    </row>
    <row r="99" spans="2:6" s="25" customFormat="1" ht="16.5" customHeight="1">
      <c r="B99" s="29"/>
      <c r="C99" s="18"/>
      <c r="D99" s="18"/>
      <c r="E99" s="30"/>
      <c r="F99" s="30"/>
    </row>
    <row r="100" spans="2:6" s="25" customFormat="1" ht="16.5" customHeight="1">
      <c r="B100" s="29"/>
      <c r="C100" s="18"/>
      <c r="D100" s="18"/>
      <c r="E100" s="30"/>
      <c r="F100" s="30"/>
    </row>
    <row r="101" spans="2:6" s="25" customFormat="1" ht="16.5" customHeight="1">
      <c r="B101" s="29"/>
      <c r="C101" s="18"/>
      <c r="D101" s="18"/>
      <c r="E101" s="30"/>
      <c r="F101" s="30"/>
    </row>
    <row r="102" spans="2:6" s="25" customFormat="1" ht="16.5" customHeight="1">
      <c r="C102" s="20"/>
      <c r="D102" s="20"/>
      <c r="E102" s="30"/>
      <c r="F102" s="30"/>
    </row>
    <row r="103" spans="2:6" s="25" customFormat="1" ht="16.5" customHeight="1">
      <c r="C103" s="20"/>
      <c r="D103" s="20"/>
      <c r="E103" s="30"/>
      <c r="F103" s="30"/>
    </row>
    <row r="104" spans="2:6" s="25" customFormat="1" ht="16.5" customHeight="1">
      <c r="C104" s="20"/>
      <c r="D104" s="20"/>
      <c r="E104" s="30"/>
      <c r="F104" s="30"/>
    </row>
    <row r="105" spans="2:6" s="25" customFormat="1" ht="16.5" customHeight="1">
      <c r="C105" s="20"/>
      <c r="D105" s="20"/>
      <c r="E105" s="30"/>
      <c r="F105" s="30"/>
    </row>
    <row r="106" spans="2:6" s="25" customFormat="1" ht="16.5" customHeight="1">
      <c r="C106" s="20"/>
      <c r="D106" s="20"/>
      <c r="E106" s="30"/>
      <c r="F106" s="30"/>
    </row>
    <row r="107" spans="2:6" s="25" customFormat="1" ht="16.5" customHeight="1">
      <c r="C107" s="20"/>
      <c r="D107" s="20"/>
      <c r="E107" s="30"/>
      <c r="F107" s="30"/>
    </row>
    <row r="108" spans="2:6" s="25" customFormat="1" ht="16.5" customHeight="1">
      <c r="C108" s="20"/>
      <c r="D108" s="20"/>
      <c r="E108" s="30"/>
      <c r="F108" s="30"/>
    </row>
    <row r="109" spans="2:6" s="25" customFormat="1" ht="16.5" customHeight="1">
      <c r="C109" s="20"/>
      <c r="D109" s="20"/>
      <c r="E109" s="30"/>
      <c r="F109" s="30"/>
    </row>
    <row r="110" spans="2:6" s="25" customFormat="1" ht="16.5" customHeight="1">
      <c r="C110" s="20"/>
      <c r="D110" s="20"/>
      <c r="E110" s="30"/>
      <c r="F110" s="30"/>
    </row>
    <row r="111" spans="2:6" s="25" customFormat="1" ht="16.5" customHeight="1">
      <c r="C111" s="20"/>
      <c r="D111" s="20"/>
      <c r="E111" s="30"/>
      <c r="F111" s="30"/>
    </row>
    <row r="112" spans="2:6" s="25" customFormat="1" ht="16.5" customHeight="1">
      <c r="C112" s="20"/>
      <c r="D112" s="20"/>
      <c r="E112" s="30"/>
      <c r="F112" s="30"/>
    </row>
    <row r="113" spans="3:6" s="25" customFormat="1" ht="16.5" customHeight="1">
      <c r="C113" s="20"/>
      <c r="D113" s="20"/>
      <c r="E113" s="30"/>
      <c r="F113" s="30"/>
    </row>
    <row r="114" spans="3:6" s="25" customFormat="1" ht="16.5" customHeight="1">
      <c r="C114" s="20"/>
      <c r="D114" s="20"/>
      <c r="E114" s="30"/>
      <c r="F114" s="30"/>
    </row>
    <row r="115" spans="3:6" s="25" customFormat="1" ht="16.5" customHeight="1">
      <c r="C115" s="20"/>
      <c r="D115" s="20"/>
      <c r="E115" s="30"/>
      <c r="F115" s="30"/>
    </row>
    <row r="116" spans="3:6" s="25" customFormat="1" ht="16.5" customHeight="1">
      <c r="C116" s="20"/>
      <c r="D116" s="20"/>
      <c r="E116" s="30"/>
      <c r="F116" s="30"/>
    </row>
    <row r="117" spans="3:6" s="25" customFormat="1" ht="16.5" customHeight="1">
      <c r="C117" s="20"/>
      <c r="D117" s="20"/>
      <c r="E117" s="30"/>
      <c r="F117" s="30"/>
    </row>
    <row r="118" spans="3:6" s="25" customFormat="1" ht="16.5" customHeight="1">
      <c r="C118" s="20"/>
      <c r="D118" s="20"/>
      <c r="E118" s="30"/>
      <c r="F118" s="30"/>
    </row>
    <row r="119" spans="3:6" s="25" customFormat="1" ht="16.5" customHeight="1">
      <c r="C119" s="20"/>
      <c r="D119" s="20"/>
      <c r="E119" s="30"/>
      <c r="F119" s="30"/>
    </row>
    <row r="120" spans="3:6" s="25" customFormat="1" ht="16.5" customHeight="1">
      <c r="C120" s="20"/>
      <c r="D120" s="20"/>
      <c r="E120" s="30"/>
      <c r="F120" s="30"/>
    </row>
    <row r="121" spans="3:6" s="25" customFormat="1" ht="16.5" customHeight="1">
      <c r="C121" s="20"/>
      <c r="D121" s="20"/>
      <c r="E121" s="30"/>
      <c r="F121" s="30"/>
    </row>
    <row r="122" spans="3:6" s="25" customFormat="1" ht="16.5" customHeight="1">
      <c r="C122" s="20"/>
      <c r="D122" s="20"/>
      <c r="E122" s="30"/>
      <c r="F122" s="30"/>
    </row>
    <row r="123" spans="3:6" s="25" customFormat="1" ht="16.5" customHeight="1">
      <c r="C123" s="20"/>
      <c r="D123" s="20"/>
      <c r="E123" s="30"/>
      <c r="F123" s="30"/>
    </row>
    <row r="124" spans="3:6" s="25" customFormat="1" ht="16.5" customHeight="1">
      <c r="C124" s="20"/>
      <c r="D124" s="20"/>
      <c r="E124" s="30"/>
      <c r="F124" s="30"/>
    </row>
    <row r="125" spans="3:6" s="25" customFormat="1" ht="16.5" customHeight="1">
      <c r="C125" s="20"/>
      <c r="D125" s="20"/>
      <c r="E125" s="30"/>
      <c r="F125" s="30"/>
    </row>
    <row r="126" spans="3:6" s="25" customFormat="1" ht="16.5" customHeight="1">
      <c r="C126" s="20"/>
      <c r="D126" s="20"/>
      <c r="E126" s="30"/>
      <c r="F126" s="30"/>
    </row>
    <row r="127" spans="3:6" s="25" customFormat="1" ht="16.5" customHeight="1">
      <c r="C127" s="20"/>
      <c r="D127" s="20"/>
      <c r="E127" s="30"/>
      <c r="F127" s="30"/>
    </row>
    <row r="128" spans="3:6" s="25" customFormat="1" ht="16.5" customHeight="1">
      <c r="C128" s="20"/>
      <c r="D128" s="20"/>
      <c r="E128" s="30"/>
      <c r="F128" s="30"/>
    </row>
    <row r="129" spans="3:6" s="25" customFormat="1" ht="16.5" customHeight="1">
      <c r="C129" s="20"/>
      <c r="D129" s="20"/>
      <c r="E129" s="30"/>
      <c r="F129" s="30"/>
    </row>
    <row r="130" spans="3:6" s="25" customFormat="1" ht="16.5" customHeight="1">
      <c r="C130" s="20"/>
      <c r="D130" s="20"/>
      <c r="E130" s="30"/>
      <c r="F130" s="30"/>
    </row>
    <row r="131" spans="3:6" s="25" customFormat="1" ht="16.5" customHeight="1">
      <c r="C131" s="20"/>
      <c r="D131" s="20"/>
      <c r="E131" s="30"/>
      <c r="F131" s="30"/>
    </row>
    <row r="132" spans="3:6" s="25" customFormat="1" ht="16.5" customHeight="1">
      <c r="C132" s="20"/>
      <c r="D132" s="20"/>
      <c r="E132" s="30"/>
      <c r="F132" s="30"/>
    </row>
    <row r="133" spans="3:6" s="25" customFormat="1" ht="16.5" customHeight="1">
      <c r="C133" s="20"/>
      <c r="D133" s="20"/>
      <c r="E133" s="30"/>
      <c r="F133" s="30"/>
    </row>
    <row r="134" spans="3:6" s="25" customFormat="1" ht="16.5" customHeight="1">
      <c r="C134" s="20"/>
      <c r="D134" s="20"/>
      <c r="E134" s="30"/>
      <c r="F134" s="30"/>
    </row>
    <row r="135" spans="3:6" s="25" customFormat="1" ht="16.5" customHeight="1">
      <c r="C135" s="20"/>
      <c r="D135" s="20"/>
      <c r="E135" s="30"/>
      <c r="F135" s="30"/>
    </row>
    <row r="136" spans="3:6" s="25" customFormat="1" ht="16.5" customHeight="1">
      <c r="C136" s="20"/>
      <c r="D136" s="20"/>
      <c r="E136" s="30"/>
      <c r="F136" s="30"/>
    </row>
    <row r="137" spans="3:6" s="25" customFormat="1" ht="16.5" customHeight="1">
      <c r="C137" s="20"/>
      <c r="D137" s="20"/>
      <c r="E137" s="30"/>
      <c r="F137" s="30"/>
    </row>
    <row r="138" spans="3:6" s="25" customFormat="1" ht="16.5" customHeight="1">
      <c r="C138" s="20"/>
      <c r="D138" s="20"/>
      <c r="E138" s="30"/>
      <c r="F138" s="30"/>
    </row>
    <row r="139" spans="3:6" s="25" customFormat="1" ht="16.5" customHeight="1">
      <c r="C139" s="20"/>
      <c r="D139" s="20"/>
      <c r="E139" s="30"/>
      <c r="F139" s="30"/>
    </row>
    <row r="140" spans="3:6" s="25" customFormat="1" ht="16.5" customHeight="1">
      <c r="C140" s="20"/>
      <c r="D140" s="20"/>
      <c r="E140" s="30"/>
      <c r="F140" s="30"/>
    </row>
    <row r="141" spans="3:6" s="25" customFormat="1" ht="16.5" customHeight="1">
      <c r="C141" s="20"/>
      <c r="D141" s="20"/>
      <c r="E141" s="30"/>
      <c r="F141" s="30"/>
    </row>
    <row r="142" spans="3:6" s="25" customFormat="1" ht="16.5" customHeight="1">
      <c r="C142" s="20"/>
      <c r="D142" s="20"/>
      <c r="E142" s="30"/>
      <c r="F142" s="30"/>
    </row>
    <row r="143" spans="3:6" s="25" customFormat="1" ht="16.5" customHeight="1">
      <c r="C143" s="20"/>
      <c r="D143" s="20"/>
      <c r="E143" s="30"/>
      <c r="F143" s="30"/>
    </row>
    <row r="144" spans="3:6" s="25" customFormat="1" ht="16.5" customHeight="1">
      <c r="C144" s="20"/>
      <c r="D144" s="20"/>
      <c r="E144" s="30"/>
      <c r="F144" s="30"/>
    </row>
    <row r="145" spans="3:6" s="25" customFormat="1" ht="16.5" customHeight="1">
      <c r="C145" s="20"/>
      <c r="D145" s="20"/>
      <c r="E145" s="30"/>
      <c r="F145" s="30"/>
    </row>
    <row r="146" spans="3:6" s="25" customFormat="1" ht="16.5" customHeight="1">
      <c r="C146" s="20"/>
      <c r="D146" s="20"/>
      <c r="E146" s="30"/>
      <c r="F146" s="30"/>
    </row>
    <row r="147" spans="3:6" s="25" customFormat="1" ht="16.5" customHeight="1">
      <c r="C147" s="20"/>
      <c r="D147" s="20"/>
      <c r="E147" s="30"/>
      <c r="F147" s="30"/>
    </row>
    <row r="148" spans="3:6" s="25" customFormat="1" ht="16.5" customHeight="1">
      <c r="C148" s="20"/>
      <c r="D148" s="20"/>
      <c r="E148" s="30"/>
      <c r="F148" s="30"/>
    </row>
    <row r="149" spans="3:6" s="25" customFormat="1" ht="16.5" customHeight="1">
      <c r="C149" s="20"/>
      <c r="D149" s="20"/>
      <c r="E149" s="30"/>
      <c r="F149" s="30"/>
    </row>
    <row r="150" spans="3:6" s="25" customFormat="1" ht="16.5" customHeight="1">
      <c r="C150" s="20"/>
      <c r="D150" s="20"/>
      <c r="E150" s="30"/>
      <c r="F150" s="30"/>
    </row>
    <row r="151" spans="3:6" s="25" customFormat="1" ht="16.5" customHeight="1">
      <c r="C151" s="20"/>
      <c r="D151" s="20"/>
      <c r="E151" s="30"/>
      <c r="F151" s="30"/>
    </row>
    <row r="152" spans="3:6" s="25" customFormat="1" ht="16.5" customHeight="1">
      <c r="C152" s="20"/>
      <c r="D152" s="20"/>
      <c r="E152" s="30"/>
      <c r="F152" s="30"/>
    </row>
    <row r="153" spans="3:6" s="25" customFormat="1" ht="16.5" customHeight="1">
      <c r="C153" s="20"/>
      <c r="D153" s="20"/>
      <c r="E153" s="30"/>
      <c r="F153" s="30"/>
    </row>
    <row r="154" spans="3:6" s="25" customFormat="1" ht="16.5" customHeight="1">
      <c r="C154" s="20"/>
      <c r="D154" s="20"/>
      <c r="E154" s="30"/>
      <c r="F154" s="30"/>
    </row>
    <row r="155" spans="3:6" s="25" customFormat="1" ht="16.5" customHeight="1">
      <c r="C155" s="20"/>
      <c r="D155" s="20"/>
      <c r="E155" s="30"/>
      <c r="F155" s="30"/>
    </row>
    <row r="156" spans="3:6" s="25" customFormat="1" ht="16.5" customHeight="1">
      <c r="C156" s="20"/>
      <c r="D156" s="20"/>
      <c r="E156" s="30"/>
      <c r="F156" s="30"/>
    </row>
    <row r="157" spans="3:6" s="25" customFormat="1" ht="16.5" customHeight="1">
      <c r="C157" s="20"/>
      <c r="D157" s="20"/>
      <c r="E157" s="30"/>
      <c r="F157" s="30"/>
    </row>
    <row r="158" spans="3:6" s="25" customFormat="1" ht="16.5" customHeight="1">
      <c r="C158" s="20"/>
      <c r="D158" s="20"/>
      <c r="E158" s="30"/>
      <c r="F158" s="30"/>
    </row>
    <row r="159" spans="3:6" s="25" customFormat="1" ht="16.5" customHeight="1">
      <c r="C159" s="20"/>
      <c r="D159" s="20"/>
      <c r="E159" s="30"/>
      <c r="F159" s="30"/>
    </row>
    <row r="160" spans="3:6" s="25" customFormat="1" ht="16.5" customHeight="1">
      <c r="C160" s="20"/>
      <c r="D160" s="20"/>
      <c r="E160" s="30"/>
      <c r="F160" s="30"/>
    </row>
    <row r="161" spans="3:6" s="25" customFormat="1" ht="16.5" customHeight="1">
      <c r="C161" s="20"/>
      <c r="D161" s="20"/>
      <c r="E161" s="30"/>
      <c r="F161" s="30"/>
    </row>
    <row r="162" spans="3:6" s="25" customFormat="1" ht="16.5" customHeight="1">
      <c r="C162" s="20"/>
      <c r="D162" s="20"/>
      <c r="E162" s="30"/>
      <c r="F162" s="30"/>
    </row>
    <row r="163" spans="3:6" s="25" customFormat="1" ht="16.5" customHeight="1">
      <c r="C163" s="20"/>
      <c r="D163" s="20"/>
      <c r="E163" s="30"/>
      <c r="F163" s="30"/>
    </row>
    <row r="164" spans="3:6" s="25" customFormat="1" ht="16.5" customHeight="1">
      <c r="C164" s="20"/>
      <c r="D164" s="20"/>
      <c r="E164" s="30"/>
      <c r="F164" s="30"/>
    </row>
    <row r="165" spans="3:6" s="25" customFormat="1" ht="16.5" customHeight="1">
      <c r="C165" s="20"/>
      <c r="D165" s="20"/>
      <c r="E165" s="30"/>
      <c r="F165" s="30"/>
    </row>
    <row r="166" spans="3:6" s="25" customFormat="1" ht="16.5" customHeight="1">
      <c r="C166" s="20"/>
      <c r="D166" s="20"/>
      <c r="E166" s="30"/>
      <c r="F166" s="30"/>
    </row>
    <row r="167" spans="3:6" s="25" customFormat="1" ht="16.5" customHeight="1">
      <c r="C167" s="20"/>
      <c r="D167" s="20"/>
      <c r="E167" s="30"/>
      <c r="F167" s="30"/>
    </row>
    <row r="168" spans="3:6" s="25" customFormat="1" ht="16.5" customHeight="1">
      <c r="C168" s="20"/>
      <c r="D168" s="20"/>
      <c r="E168" s="30"/>
      <c r="F168" s="30"/>
    </row>
    <row r="169" spans="3:6" s="25" customFormat="1" ht="16.5" customHeight="1">
      <c r="C169" s="20"/>
      <c r="D169" s="20"/>
      <c r="E169" s="30"/>
      <c r="F169" s="30"/>
    </row>
    <row r="170" spans="3:6" s="25" customFormat="1" ht="16.5" customHeight="1">
      <c r="C170" s="20"/>
      <c r="D170" s="20"/>
      <c r="E170" s="30"/>
      <c r="F170" s="30"/>
    </row>
    <row r="171" spans="3:6" s="25" customFormat="1" ht="16.5" customHeight="1">
      <c r="C171" s="20"/>
      <c r="D171" s="20"/>
      <c r="E171" s="30"/>
      <c r="F171" s="30"/>
    </row>
    <row r="172" spans="3:6" s="25" customFormat="1" ht="16.5" customHeight="1">
      <c r="C172" s="20"/>
      <c r="D172" s="20"/>
      <c r="E172" s="30"/>
      <c r="F172" s="30"/>
    </row>
    <row r="173" spans="3:6" s="25" customFormat="1" ht="16.5" customHeight="1">
      <c r="C173" s="20"/>
      <c r="D173" s="20"/>
      <c r="E173" s="30"/>
      <c r="F173" s="30"/>
    </row>
    <row r="174" spans="3:6" s="25" customFormat="1" ht="16.5" customHeight="1">
      <c r="C174" s="20"/>
      <c r="D174" s="20"/>
      <c r="E174" s="30"/>
      <c r="F174" s="30"/>
    </row>
    <row r="175" spans="3:6" s="25" customFormat="1" ht="16.5" customHeight="1">
      <c r="C175" s="20"/>
      <c r="D175" s="20"/>
      <c r="E175" s="30"/>
      <c r="F175" s="30"/>
    </row>
    <row r="176" spans="3:6" s="25" customFormat="1" ht="16.5" customHeight="1">
      <c r="C176" s="20"/>
      <c r="D176" s="20"/>
      <c r="E176" s="30"/>
      <c r="F176" s="30"/>
    </row>
    <row r="177" spans="3:6" s="25" customFormat="1" ht="16.5" customHeight="1">
      <c r="C177" s="20"/>
      <c r="D177" s="20"/>
      <c r="E177" s="30"/>
      <c r="F177" s="30"/>
    </row>
    <row r="178" spans="3:6" s="25" customFormat="1" ht="16.5" customHeight="1">
      <c r="C178" s="20"/>
      <c r="D178" s="20"/>
      <c r="E178" s="30"/>
      <c r="F178" s="30"/>
    </row>
    <row r="179" spans="3:6" s="25" customFormat="1" ht="16.5" customHeight="1">
      <c r="C179" s="20"/>
      <c r="D179" s="20"/>
      <c r="E179" s="30"/>
      <c r="F179" s="30"/>
    </row>
    <row r="180" spans="3:6" s="25" customFormat="1" ht="16.5" customHeight="1">
      <c r="C180" s="20"/>
      <c r="D180" s="20"/>
      <c r="E180" s="30"/>
      <c r="F180" s="30"/>
    </row>
    <row r="181" spans="3:6" s="25" customFormat="1" ht="16.5" customHeight="1">
      <c r="C181" s="20"/>
      <c r="D181" s="20"/>
      <c r="E181" s="30"/>
      <c r="F181" s="30"/>
    </row>
    <row r="182" spans="3:6" s="25" customFormat="1" ht="16.5" customHeight="1">
      <c r="C182" s="20"/>
      <c r="D182" s="20"/>
      <c r="E182" s="30"/>
      <c r="F182" s="30"/>
    </row>
    <row r="183" spans="3:6" s="25" customFormat="1" ht="16.5" customHeight="1">
      <c r="C183" s="20"/>
      <c r="D183" s="20"/>
      <c r="E183" s="30"/>
      <c r="F183" s="30"/>
    </row>
    <row r="184" spans="3:6" s="25" customFormat="1" ht="16.5" customHeight="1">
      <c r="C184" s="20"/>
      <c r="D184" s="20"/>
      <c r="E184" s="30"/>
      <c r="F184" s="30"/>
    </row>
    <row r="185" spans="3:6" s="25" customFormat="1" ht="16.5" customHeight="1">
      <c r="C185" s="20"/>
      <c r="D185" s="20"/>
      <c r="E185" s="30"/>
      <c r="F185" s="30"/>
    </row>
    <row r="186" spans="3:6" s="25" customFormat="1" ht="16.5" customHeight="1">
      <c r="C186" s="20"/>
      <c r="D186" s="20"/>
      <c r="E186" s="30"/>
      <c r="F186" s="30"/>
    </row>
    <row r="187" spans="3:6" s="25" customFormat="1" ht="16.5" customHeight="1">
      <c r="C187" s="20"/>
      <c r="D187" s="20"/>
      <c r="E187" s="30"/>
      <c r="F187" s="30"/>
    </row>
    <row r="188" spans="3:6" s="25" customFormat="1" ht="16.5" customHeight="1">
      <c r="C188" s="20"/>
      <c r="D188" s="20"/>
      <c r="E188" s="30"/>
      <c r="F188" s="30"/>
    </row>
  </sheetData>
  <sheetProtection password="CC7F" sheet="1" objects="1" scenarios="1"/>
  <mergeCells count="16">
    <mergeCell ref="A8:B8"/>
    <mergeCell ref="C6:D6"/>
    <mergeCell ref="A57:B57"/>
    <mergeCell ref="A56:B56"/>
    <mergeCell ref="A12:B12"/>
    <mergeCell ref="A7:B7"/>
    <mergeCell ref="A44:B44"/>
    <mergeCell ref="A45:B45"/>
    <mergeCell ref="A50:B50"/>
    <mergeCell ref="A54:B54"/>
    <mergeCell ref="A55:B55"/>
    <mergeCell ref="A1:F2"/>
    <mergeCell ref="E6:F6"/>
    <mergeCell ref="A6:B6"/>
    <mergeCell ref="A3:F3"/>
    <mergeCell ref="A4:F4"/>
  </mergeCells>
  <phoneticPr fontId="4" type="noConversion"/>
  <pageMargins left="0.86614173228346458" right="0.31496062992125984" top="0.55118110236220474" bottom="0.47244094488188981" header="0.39370078740157483" footer="0.23622047244094491"/>
  <pageSetup paperSize="9" firstPageNumber="3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workbookViewId="0">
      <selection sqref="A1:H1"/>
    </sheetView>
  </sheetViews>
  <sheetFormatPr defaultRowHeight="14.1" customHeight="1"/>
  <cols>
    <col min="1" max="1" width="2.625" style="5" customWidth="1"/>
    <col min="2" max="2" width="18" style="5" customWidth="1"/>
    <col min="3" max="4" width="10.875" style="2" customWidth="1"/>
    <col min="5" max="5" width="12.625" style="2" customWidth="1"/>
    <col min="6" max="6" width="12.75" style="2" hidden="1" customWidth="1"/>
    <col min="7" max="8" width="12.625" style="33" customWidth="1"/>
    <col min="9" max="9" width="5.5" style="2" customWidth="1"/>
    <col min="10" max="10" width="9" style="2"/>
    <col min="11" max="11" width="18.875" style="2" customWidth="1"/>
    <col min="12" max="16384" width="9" style="2"/>
  </cols>
  <sheetData>
    <row r="1" spans="1:11" ht="27" customHeight="1">
      <c r="A1" s="489" t="s">
        <v>207</v>
      </c>
      <c r="B1" s="489"/>
      <c r="C1" s="489"/>
      <c r="D1" s="489"/>
      <c r="E1" s="489"/>
      <c r="F1" s="489"/>
      <c r="G1" s="489"/>
      <c r="H1" s="489"/>
    </row>
    <row r="2" spans="1:11" ht="5.25" customHeight="1">
      <c r="A2" s="215"/>
      <c r="B2" s="215"/>
      <c r="C2" s="215"/>
      <c r="D2" s="215"/>
      <c r="E2" s="215"/>
      <c r="F2" s="215"/>
      <c r="G2" s="215"/>
      <c r="H2" s="215"/>
    </row>
    <row r="3" spans="1:11" ht="14.25" customHeight="1">
      <c r="A3" s="490" t="s">
        <v>558</v>
      </c>
      <c r="B3" s="490"/>
      <c r="C3" s="490"/>
      <c r="D3" s="490"/>
      <c r="E3" s="490"/>
      <c r="F3" s="490"/>
      <c r="G3" s="490"/>
      <c r="H3" s="490"/>
    </row>
    <row r="4" spans="1:11" ht="14.25" customHeight="1">
      <c r="A4" s="490" t="s">
        <v>285</v>
      </c>
      <c r="B4" s="490"/>
      <c r="C4" s="490"/>
      <c r="D4" s="490"/>
      <c r="E4" s="490"/>
      <c r="F4" s="490"/>
      <c r="G4" s="490"/>
      <c r="H4" s="490"/>
    </row>
    <row r="5" spans="1:11" s="13" customFormat="1" ht="18.75" customHeight="1" thickBot="1">
      <c r="A5" s="219" t="s">
        <v>190</v>
      </c>
      <c r="B5" s="219"/>
      <c r="C5" s="219"/>
      <c r="D5" s="219"/>
      <c r="E5" s="219"/>
      <c r="F5" s="219"/>
      <c r="G5" s="14"/>
      <c r="H5" s="34" t="s">
        <v>9</v>
      </c>
    </row>
    <row r="6" spans="1:11" s="184" customFormat="1" ht="27" customHeight="1">
      <c r="A6" s="512" t="s">
        <v>184</v>
      </c>
      <c r="B6" s="513"/>
      <c r="C6" s="305" t="s">
        <v>185</v>
      </c>
      <c r="D6" s="306" t="s">
        <v>186</v>
      </c>
      <c r="E6" s="306" t="s">
        <v>187</v>
      </c>
      <c r="F6" s="307" t="s">
        <v>196</v>
      </c>
      <c r="G6" s="308" t="s">
        <v>188</v>
      </c>
      <c r="H6" s="309" t="s">
        <v>189</v>
      </c>
    </row>
    <row r="7" spans="1:11" s="13" customFormat="1" ht="24" customHeight="1">
      <c r="A7" s="310" t="s">
        <v>562</v>
      </c>
      <c r="B7" s="218"/>
      <c r="C7" s="220"/>
      <c r="D7" s="220"/>
      <c r="E7" s="370">
        <v>1146000000</v>
      </c>
      <c r="F7" s="371"/>
      <c r="G7" s="370">
        <v>1509513409</v>
      </c>
      <c r="H7" s="372">
        <v>2655513409</v>
      </c>
    </row>
    <row r="8" spans="1:11" s="13" customFormat="1" ht="24" customHeight="1">
      <c r="A8" s="311"/>
      <c r="B8" s="186" t="s">
        <v>191</v>
      </c>
      <c r="C8" s="216"/>
      <c r="D8" s="216"/>
      <c r="E8" s="216"/>
      <c r="F8" s="214"/>
      <c r="G8" s="216"/>
      <c r="H8" s="312"/>
    </row>
    <row r="9" spans="1:11" s="13" customFormat="1" ht="24" customHeight="1">
      <c r="A9" s="311"/>
      <c r="B9" s="186" t="s">
        <v>192</v>
      </c>
      <c r="C9" s="216"/>
      <c r="D9" s="216"/>
      <c r="E9" s="221">
        <v>0</v>
      </c>
      <c r="F9" s="222"/>
      <c r="G9" s="221">
        <v>0</v>
      </c>
      <c r="H9" s="313">
        <v>0</v>
      </c>
    </row>
    <row r="10" spans="1:11" s="13" customFormat="1" ht="24" customHeight="1">
      <c r="A10" s="311"/>
      <c r="B10" s="186" t="s">
        <v>193</v>
      </c>
      <c r="C10" s="216"/>
      <c r="D10" s="216"/>
      <c r="E10" s="217">
        <v>1146000000</v>
      </c>
      <c r="F10" s="271"/>
      <c r="G10" s="217">
        <v>1509513409</v>
      </c>
      <c r="H10" s="314">
        <v>2655513409</v>
      </c>
    </row>
    <row r="11" spans="1:11" s="13" customFormat="1" ht="24" customHeight="1">
      <c r="A11" s="311"/>
      <c r="B11" s="186" t="s">
        <v>197</v>
      </c>
      <c r="C11" s="216"/>
      <c r="D11" s="216"/>
      <c r="E11" s="217"/>
      <c r="F11" s="271"/>
      <c r="G11" s="217"/>
      <c r="H11" s="314"/>
    </row>
    <row r="12" spans="1:11" s="13" customFormat="1" ht="24" hidden="1" customHeight="1">
      <c r="A12" s="311"/>
      <c r="B12" s="186" t="s">
        <v>245</v>
      </c>
      <c r="C12" s="216"/>
      <c r="D12" s="216"/>
      <c r="E12" s="217"/>
      <c r="F12" s="271"/>
      <c r="G12" s="217"/>
      <c r="H12" s="314">
        <v>0</v>
      </c>
      <c r="K12" s="14"/>
    </row>
    <row r="13" spans="1:11" s="13" customFormat="1" ht="24" customHeight="1">
      <c r="A13" s="311"/>
      <c r="B13" s="186" t="s">
        <v>194</v>
      </c>
      <c r="C13" s="216"/>
      <c r="D13" s="216"/>
      <c r="E13" s="217"/>
      <c r="F13" s="271">
        <v>0</v>
      </c>
      <c r="G13" s="217">
        <v>1509513409</v>
      </c>
      <c r="H13" s="314">
        <v>1509513409</v>
      </c>
    </row>
    <row r="14" spans="1:11" s="13" customFormat="1" ht="24" customHeight="1">
      <c r="A14" s="311"/>
      <c r="B14" s="186" t="s">
        <v>195</v>
      </c>
      <c r="C14" s="216"/>
      <c r="D14" s="216"/>
      <c r="E14" s="221">
        <v>0</v>
      </c>
      <c r="F14" s="222"/>
      <c r="G14" s="449">
        <v>-95366027</v>
      </c>
      <c r="H14" s="450">
        <v>-95366027</v>
      </c>
    </row>
    <row r="15" spans="1:11" s="13" customFormat="1" ht="24" customHeight="1">
      <c r="A15" s="77" t="s">
        <v>563</v>
      </c>
      <c r="B15" s="274"/>
      <c r="C15" s="216"/>
      <c r="D15" s="216"/>
      <c r="E15" s="223">
        <v>1146000000</v>
      </c>
      <c r="F15" s="224"/>
      <c r="G15" s="223">
        <v>1414147382</v>
      </c>
      <c r="H15" s="315">
        <v>2560147382</v>
      </c>
    </row>
    <row r="16" spans="1:11" s="13" customFormat="1" ht="24" customHeight="1">
      <c r="A16" s="77" t="s">
        <v>564</v>
      </c>
      <c r="B16" s="274"/>
      <c r="C16" s="216"/>
      <c r="D16" s="216"/>
      <c r="E16" s="216">
        <f>E15</f>
        <v>1146000000</v>
      </c>
      <c r="F16" s="214"/>
      <c r="G16" s="216">
        <f>G15</f>
        <v>1414147382</v>
      </c>
      <c r="H16" s="312">
        <f>SUM(C16:G16)</f>
        <v>2560147382</v>
      </c>
    </row>
    <row r="17" spans="1:11" s="13" customFormat="1" ht="24" customHeight="1">
      <c r="A17" s="311"/>
      <c r="B17" s="186" t="s">
        <v>191</v>
      </c>
      <c r="C17" s="216"/>
      <c r="D17" s="216"/>
      <c r="E17" s="216"/>
      <c r="F17" s="214"/>
      <c r="G17" s="216"/>
      <c r="H17" s="312"/>
    </row>
    <row r="18" spans="1:11" s="13" customFormat="1" ht="24" customHeight="1">
      <c r="A18" s="311"/>
      <c r="B18" s="186" t="s">
        <v>192</v>
      </c>
      <c r="C18" s="216"/>
      <c r="D18" s="216"/>
      <c r="E18" s="221">
        <v>0</v>
      </c>
      <c r="F18" s="222"/>
      <c r="G18" s="221">
        <v>0</v>
      </c>
      <c r="H18" s="313">
        <f t="shared" ref="H18" si="0">SUM(C18:G18)</f>
        <v>0</v>
      </c>
    </row>
    <row r="19" spans="1:11" s="13" customFormat="1" ht="24" customHeight="1">
      <c r="A19" s="311"/>
      <c r="B19" s="186" t="s">
        <v>193</v>
      </c>
      <c r="C19" s="216"/>
      <c r="D19" s="216"/>
      <c r="E19" s="216">
        <f t="shared" ref="E19" si="1">E16+E17+E18</f>
        <v>1146000000</v>
      </c>
      <c r="F19" s="214"/>
      <c r="G19" s="216">
        <f t="shared" ref="G19" si="2">G16+G17+G18</f>
        <v>1414147382</v>
      </c>
      <c r="H19" s="312">
        <f t="shared" ref="H19:H23" si="3">SUM(C19:G19)</f>
        <v>2560147382</v>
      </c>
    </row>
    <row r="20" spans="1:11" s="13" customFormat="1" ht="24" hidden="1" customHeight="1">
      <c r="A20" s="311"/>
      <c r="B20" s="186" t="s">
        <v>246</v>
      </c>
      <c r="C20" s="216"/>
      <c r="D20" s="216"/>
      <c r="E20" s="217"/>
      <c r="F20" s="271"/>
      <c r="G20" s="217"/>
      <c r="H20" s="312">
        <f>SUM(C20:G20)</f>
        <v>0</v>
      </c>
    </row>
    <row r="21" spans="1:11" s="13" customFormat="1" ht="24" hidden="1" customHeight="1">
      <c r="A21" s="311"/>
      <c r="B21" s="186" t="s">
        <v>199</v>
      </c>
      <c r="C21" s="216"/>
      <c r="D21" s="216"/>
      <c r="E21" s="217"/>
      <c r="F21" s="271"/>
      <c r="G21" s="217"/>
      <c r="H21" s="312">
        <f>SUM(C21:G21)</f>
        <v>0</v>
      </c>
    </row>
    <row r="22" spans="1:11" s="13" customFormat="1" ht="24" customHeight="1">
      <c r="A22" s="311"/>
      <c r="B22" s="186" t="s">
        <v>194</v>
      </c>
      <c r="C22" s="216"/>
      <c r="D22" s="216"/>
      <c r="E22" s="216"/>
      <c r="F22" s="216">
        <f t="shared" ref="F22" si="4">SUM(F19:F21)</f>
        <v>0</v>
      </c>
      <c r="G22" s="216">
        <f>SUM(G19:G21)</f>
        <v>1414147382</v>
      </c>
      <c r="H22" s="312">
        <f>SUM(C22:G22)</f>
        <v>1414147382</v>
      </c>
    </row>
    <row r="23" spans="1:11" s="13" customFormat="1" ht="24" customHeight="1">
      <c r="A23" s="311"/>
      <c r="B23" s="186" t="s">
        <v>195</v>
      </c>
      <c r="C23" s="216"/>
      <c r="D23" s="216"/>
      <c r="E23" s="221">
        <v>0</v>
      </c>
      <c r="F23" s="222"/>
      <c r="G23" s="449">
        <f>손익계산서!D56</f>
        <v>-74038597.806465745</v>
      </c>
      <c r="H23" s="450">
        <f t="shared" si="3"/>
        <v>-74038597.806465745</v>
      </c>
      <c r="K23" s="128"/>
    </row>
    <row r="24" spans="1:11" s="13" customFormat="1" ht="24" customHeight="1">
      <c r="A24" s="77" t="s">
        <v>565</v>
      </c>
      <c r="B24" s="274"/>
      <c r="C24" s="216"/>
      <c r="D24" s="216"/>
      <c r="E24" s="223">
        <f>E19+E20</f>
        <v>1146000000</v>
      </c>
      <c r="F24" s="224"/>
      <c r="G24" s="223">
        <f>G22+G23</f>
        <v>1340108784.1935344</v>
      </c>
      <c r="H24" s="315">
        <f>SUM(C24:G24)</f>
        <v>2486108784.1935344</v>
      </c>
      <c r="K24" s="14"/>
    </row>
    <row r="25" spans="1:11" s="13" customFormat="1" ht="9" customHeight="1" thickBot="1">
      <c r="A25" s="316"/>
      <c r="B25" s="317"/>
      <c r="C25" s="318"/>
      <c r="D25" s="318"/>
      <c r="E25" s="318"/>
      <c r="F25" s="319"/>
      <c r="G25" s="318"/>
      <c r="H25" s="320"/>
      <c r="K25" s="14"/>
    </row>
    <row r="26" spans="1:11" s="13" customFormat="1" ht="14.1" customHeight="1">
      <c r="A26" s="17"/>
      <c r="B26" s="17"/>
      <c r="C26" s="16"/>
      <c r="D26" s="16"/>
      <c r="E26" s="16"/>
      <c r="F26" s="16"/>
      <c r="G26" s="14"/>
      <c r="H26" s="272"/>
    </row>
    <row r="27" spans="1:11" s="13" customFormat="1" ht="14.1" customHeight="1">
      <c r="A27" s="17"/>
      <c r="B27" s="17"/>
      <c r="C27" s="16"/>
      <c r="D27" s="16"/>
      <c r="E27" s="58"/>
      <c r="F27" s="58"/>
      <c r="G27" s="14"/>
      <c r="H27" s="14"/>
    </row>
    <row r="28" spans="1:11" s="13" customFormat="1" ht="14.1" customHeight="1">
      <c r="A28" s="17"/>
      <c r="B28" s="17"/>
      <c r="C28" s="16"/>
      <c r="D28" s="16"/>
      <c r="E28" s="16"/>
      <c r="F28" s="16"/>
      <c r="G28" s="14"/>
      <c r="H28" s="14"/>
    </row>
    <row r="29" spans="1:11" s="13" customFormat="1" ht="14.1" customHeight="1">
      <c r="A29" s="17"/>
      <c r="B29" s="17"/>
      <c r="C29" s="16"/>
      <c r="D29" s="16"/>
      <c r="E29" s="16"/>
      <c r="F29" s="16"/>
      <c r="G29" s="14"/>
      <c r="H29" s="14"/>
    </row>
    <row r="30" spans="1:11" s="13" customFormat="1" ht="14.1" customHeight="1">
      <c r="A30" s="17"/>
      <c r="B30" s="17"/>
      <c r="C30" s="16"/>
      <c r="D30" s="16"/>
      <c r="E30" s="16"/>
      <c r="F30" s="16"/>
      <c r="G30" s="14"/>
      <c r="H30" s="14"/>
    </row>
    <row r="31" spans="1:11" s="13" customFormat="1" ht="14.1" customHeight="1">
      <c r="A31" s="17"/>
      <c r="B31" s="17"/>
      <c r="C31" s="16"/>
      <c r="D31" s="16"/>
      <c r="E31" s="16"/>
      <c r="F31" s="16"/>
      <c r="G31" s="14"/>
      <c r="H31" s="14"/>
    </row>
    <row r="32" spans="1:11" s="13" customFormat="1" ht="14.1" customHeight="1">
      <c r="A32" s="17"/>
      <c r="B32" s="17"/>
      <c r="C32" s="16"/>
      <c r="D32" s="16"/>
      <c r="E32" s="16"/>
      <c r="F32" s="16"/>
      <c r="G32" s="14"/>
      <c r="H32" s="14"/>
    </row>
    <row r="33" spans="1:8" s="13" customFormat="1" ht="14.1" customHeight="1">
      <c r="A33" s="17"/>
      <c r="B33" s="17"/>
      <c r="C33" s="16"/>
      <c r="D33" s="16"/>
      <c r="E33" s="16"/>
      <c r="F33" s="16"/>
      <c r="G33" s="14"/>
      <c r="H33" s="14"/>
    </row>
    <row r="34" spans="1:8" s="13" customFormat="1" ht="14.1" customHeight="1">
      <c r="A34" s="17"/>
      <c r="B34" s="17"/>
      <c r="C34" s="16"/>
      <c r="D34" s="16"/>
      <c r="E34" s="16"/>
      <c r="F34" s="16"/>
      <c r="G34" s="14"/>
      <c r="H34" s="14"/>
    </row>
    <row r="35" spans="1:8" s="13" customFormat="1" ht="14.1" customHeight="1">
      <c r="A35" s="17"/>
      <c r="B35" s="17"/>
      <c r="C35" s="16"/>
      <c r="D35" s="16"/>
      <c r="E35" s="16"/>
      <c r="F35" s="16"/>
      <c r="G35" s="14"/>
      <c r="H35" s="14"/>
    </row>
    <row r="36" spans="1:8" s="13" customFormat="1" ht="14.1" customHeight="1">
      <c r="A36" s="17"/>
      <c r="B36" s="17"/>
      <c r="C36" s="16"/>
      <c r="D36" s="16"/>
      <c r="E36" s="16"/>
      <c r="F36" s="16"/>
      <c r="G36" s="14"/>
      <c r="H36" s="14"/>
    </row>
    <row r="37" spans="1:8" s="13" customFormat="1" ht="14.1" customHeight="1">
      <c r="A37" s="17"/>
      <c r="B37" s="17"/>
      <c r="C37" s="16"/>
      <c r="D37" s="16"/>
      <c r="E37" s="16"/>
      <c r="F37" s="16"/>
      <c r="G37" s="14"/>
      <c r="H37" s="14"/>
    </row>
    <row r="38" spans="1:8" s="13" customFormat="1" ht="14.1" customHeight="1">
      <c r="A38" s="17"/>
      <c r="B38" s="17"/>
      <c r="C38" s="16"/>
      <c r="D38" s="16"/>
      <c r="E38" s="16"/>
      <c r="F38" s="16"/>
      <c r="G38" s="14"/>
      <c r="H38" s="14"/>
    </row>
    <row r="39" spans="1:8" s="13" customFormat="1" ht="14.1" customHeight="1">
      <c r="A39" s="17"/>
      <c r="B39" s="17"/>
      <c r="C39" s="16"/>
      <c r="D39" s="16"/>
      <c r="E39" s="16"/>
      <c r="F39" s="16"/>
      <c r="G39" s="14"/>
      <c r="H39" s="14"/>
    </row>
    <row r="40" spans="1:8" s="13" customFormat="1" ht="14.1" customHeight="1">
      <c r="A40" s="17"/>
      <c r="B40" s="17"/>
      <c r="C40" s="16"/>
      <c r="D40" s="16"/>
      <c r="E40" s="16"/>
      <c r="F40" s="16"/>
      <c r="G40" s="14"/>
      <c r="H40" s="14"/>
    </row>
    <row r="41" spans="1:8" s="13" customFormat="1" ht="14.1" customHeight="1">
      <c r="A41" s="17"/>
      <c r="B41" s="17"/>
      <c r="C41" s="16"/>
      <c r="D41" s="16"/>
      <c r="E41" s="16"/>
      <c r="F41" s="16"/>
      <c r="G41" s="14"/>
      <c r="H41" s="14"/>
    </row>
    <row r="42" spans="1:8" s="13" customFormat="1" ht="14.1" customHeight="1">
      <c r="A42" s="17"/>
      <c r="B42" s="17"/>
      <c r="C42" s="16"/>
      <c r="D42" s="16"/>
      <c r="E42" s="16"/>
      <c r="F42" s="16"/>
      <c r="G42" s="14"/>
      <c r="H42" s="14"/>
    </row>
    <row r="43" spans="1:8" s="13" customFormat="1" ht="14.1" customHeight="1">
      <c r="A43" s="17"/>
      <c r="B43" s="17"/>
      <c r="C43" s="16"/>
      <c r="D43" s="16"/>
      <c r="E43" s="16"/>
      <c r="F43" s="16"/>
      <c r="G43" s="14"/>
      <c r="H43" s="14"/>
    </row>
    <row r="44" spans="1:8" s="13" customFormat="1" ht="14.1" customHeight="1">
      <c r="A44" s="17"/>
      <c r="B44" s="17"/>
      <c r="C44" s="16"/>
      <c r="D44" s="16"/>
      <c r="E44" s="16"/>
      <c r="F44" s="16"/>
      <c r="G44" s="14"/>
      <c r="H44" s="14"/>
    </row>
    <row r="45" spans="1:8" s="13" customFormat="1" ht="14.1" customHeight="1">
      <c r="A45" s="17"/>
      <c r="B45" s="17"/>
      <c r="C45" s="16"/>
      <c r="D45" s="16"/>
      <c r="E45" s="16"/>
      <c r="F45" s="16"/>
      <c r="G45" s="14"/>
      <c r="H45" s="14"/>
    </row>
    <row r="46" spans="1:8" s="13" customFormat="1" ht="14.1" customHeight="1">
      <c r="A46" s="17"/>
      <c r="B46" s="17"/>
      <c r="C46" s="16"/>
      <c r="D46" s="16"/>
      <c r="E46" s="16"/>
      <c r="F46" s="16"/>
      <c r="G46" s="14"/>
      <c r="H46" s="14"/>
    </row>
    <row r="47" spans="1:8" s="13" customFormat="1" ht="14.1" customHeight="1">
      <c r="A47" s="17"/>
      <c r="B47" s="17"/>
      <c r="C47" s="16"/>
      <c r="D47" s="16"/>
      <c r="E47" s="16"/>
      <c r="F47" s="16"/>
      <c r="G47" s="14"/>
      <c r="H47" s="14"/>
    </row>
    <row r="48" spans="1:8" s="13" customFormat="1" ht="14.1" customHeight="1">
      <c r="A48" s="17"/>
      <c r="B48" s="17"/>
      <c r="C48" s="16"/>
      <c r="D48" s="16"/>
      <c r="E48" s="16"/>
      <c r="F48" s="16"/>
      <c r="G48" s="14"/>
      <c r="H48" s="14"/>
    </row>
    <row r="49" spans="1:8" s="13" customFormat="1" ht="14.1" customHeight="1">
      <c r="A49" s="17"/>
      <c r="B49" s="17"/>
      <c r="C49" s="16"/>
      <c r="D49" s="16"/>
      <c r="E49" s="16"/>
      <c r="F49" s="16"/>
      <c r="G49" s="14"/>
      <c r="H49" s="14"/>
    </row>
    <row r="50" spans="1:8" s="13" customFormat="1" ht="14.1" customHeight="1">
      <c r="A50" s="17"/>
      <c r="B50" s="17"/>
      <c r="C50" s="16"/>
      <c r="D50" s="16"/>
      <c r="E50" s="16"/>
      <c r="F50" s="16"/>
      <c r="G50" s="14"/>
      <c r="H50" s="14"/>
    </row>
    <row r="51" spans="1:8" s="13" customFormat="1" ht="14.1" customHeight="1">
      <c r="A51" s="17"/>
      <c r="B51" s="17"/>
      <c r="C51" s="16"/>
      <c r="D51" s="16"/>
      <c r="E51" s="16"/>
      <c r="F51" s="16"/>
      <c r="G51" s="14"/>
      <c r="H51" s="14"/>
    </row>
    <row r="52" spans="1:8" s="13" customFormat="1" ht="14.1" customHeight="1">
      <c r="A52" s="17"/>
      <c r="B52" s="17"/>
      <c r="C52" s="16"/>
      <c r="D52" s="16"/>
      <c r="E52" s="16"/>
      <c r="F52" s="16"/>
      <c r="G52" s="14"/>
      <c r="H52" s="14"/>
    </row>
    <row r="53" spans="1:8" s="13" customFormat="1" ht="14.1" customHeight="1">
      <c r="A53" s="17"/>
      <c r="B53" s="17"/>
      <c r="C53" s="16"/>
      <c r="D53" s="16"/>
      <c r="E53" s="16"/>
      <c r="F53" s="16"/>
      <c r="G53" s="14"/>
      <c r="H53" s="14"/>
    </row>
    <row r="54" spans="1:8" s="13" customFormat="1" ht="14.1" customHeight="1">
      <c r="A54" s="17"/>
      <c r="B54" s="17"/>
      <c r="C54" s="16"/>
      <c r="D54" s="16"/>
      <c r="E54" s="16"/>
      <c r="F54" s="16"/>
      <c r="G54" s="14"/>
      <c r="H54" s="14"/>
    </row>
    <row r="55" spans="1:8" s="13" customFormat="1" ht="14.1" customHeight="1">
      <c r="A55" s="17"/>
      <c r="B55" s="17"/>
      <c r="C55" s="16"/>
      <c r="D55" s="16"/>
      <c r="E55" s="16"/>
      <c r="F55" s="16"/>
      <c r="G55" s="14"/>
      <c r="H55" s="14"/>
    </row>
    <row r="56" spans="1:8" s="13" customFormat="1" ht="14.1" customHeight="1">
      <c r="A56" s="17"/>
      <c r="B56" s="17"/>
      <c r="C56" s="16"/>
      <c r="D56" s="16"/>
      <c r="E56" s="16"/>
      <c r="F56" s="16"/>
      <c r="G56" s="14"/>
      <c r="H56" s="14"/>
    </row>
    <row r="57" spans="1:8" s="13" customFormat="1" ht="14.1" customHeight="1">
      <c r="A57" s="17"/>
      <c r="B57" s="17"/>
      <c r="C57" s="16"/>
      <c r="D57" s="16"/>
      <c r="E57" s="16"/>
      <c r="F57" s="16"/>
      <c r="G57" s="14"/>
      <c r="H57" s="14"/>
    </row>
    <row r="58" spans="1:8" s="13" customFormat="1" ht="14.1" customHeight="1">
      <c r="A58" s="17"/>
      <c r="B58" s="17"/>
      <c r="C58" s="16"/>
      <c r="D58" s="16"/>
      <c r="E58" s="16"/>
      <c r="F58" s="16"/>
      <c r="G58" s="14"/>
      <c r="H58" s="14"/>
    </row>
    <row r="59" spans="1:8" s="13" customFormat="1" ht="14.1" customHeight="1">
      <c r="A59" s="17"/>
      <c r="B59" s="17"/>
      <c r="C59" s="16"/>
      <c r="D59" s="16"/>
      <c r="E59" s="16"/>
      <c r="F59" s="16"/>
      <c r="G59" s="14"/>
      <c r="H59" s="14"/>
    </row>
    <row r="60" spans="1:8" s="13" customFormat="1" ht="14.1" customHeight="1">
      <c r="A60" s="17"/>
      <c r="B60" s="17"/>
      <c r="C60" s="16"/>
      <c r="D60" s="16"/>
      <c r="E60" s="16"/>
      <c r="F60" s="16"/>
      <c r="G60" s="14"/>
      <c r="H60" s="14"/>
    </row>
    <row r="61" spans="1:8" s="13" customFormat="1" ht="14.1" customHeight="1">
      <c r="A61" s="17"/>
      <c r="B61" s="17"/>
      <c r="C61" s="16"/>
      <c r="D61" s="16"/>
      <c r="E61" s="16"/>
      <c r="F61" s="16"/>
      <c r="G61" s="14"/>
      <c r="H61" s="14"/>
    </row>
    <row r="62" spans="1:8" s="13" customFormat="1" ht="14.1" customHeight="1">
      <c r="A62" s="17"/>
      <c r="B62" s="17"/>
      <c r="C62" s="16"/>
      <c r="D62" s="16"/>
      <c r="E62" s="16"/>
      <c r="F62" s="16"/>
      <c r="G62" s="14"/>
      <c r="H62" s="14"/>
    </row>
    <row r="63" spans="1:8" s="13" customFormat="1" ht="14.1" customHeight="1">
      <c r="A63" s="17"/>
      <c r="B63" s="17"/>
      <c r="C63" s="16"/>
      <c r="D63" s="16"/>
      <c r="E63" s="16"/>
      <c r="F63" s="16"/>
      <c r="G63" s="14"/>
      <c r="H63" s="14"/>
    </row>
    <row r="64" spans="1:8" s="13" customFormat="1" ht="14.1" customHeight="1">
      <c r="A64" s="17"/>
      <c r="B64" s="17"/>
      <c r="C64" s="16"/>
      <c r="D64" s="16"/>
      <c r="E64" s="16"/>
      <c r="F64" s="16"/>
      <c r="G64" s="14"/>
      <c r="H64" s="14"/>
    </row>
    <row r="65" spans="1:8" s="13" customFormat="1" ht="14.1" customHeight="1">
      <c r="A65" s="17"/>
      <c r="B65" s="17"/>
      <c r="C65" s="16"/>
      <c r="D65" s="16"/>
      <c r="E65" s="16"/>
      <c r="F65" s="16"/>
      <c r="G65" s="14"/>
      <c r="H65" s="14"/>
    </row>
    <row r="66" spans="1:8" s="13" customFormat="1" ht="14.1" customHeight="1">
      <c r="A66" s="17"/>
      <c r="B66" s="17"/>
      <c r="C66" s="16"/>
      <c r="D66" s="16"/>
      <c r="E66" s="16"/>
      <c r="F66" s="16"/>
      <c r="G66" s="14"/>
      <c r="H66" s="14"/>
    </row>
    <row r="67" spans="1:8" s="13" customFormat="1" ht="14.1" customHeight="1">
      <c r="A67" s="17"/>
      <c r="B67" s="17"/>
      <c r="C67" s="16"/>
      <c r="D67" s="16"/>
      <c r="E67" s="16"/>
      <c r="F67" s="16"/>
      <c r="G67" s="14"/>
      <c r="H67" s="14"/>
    </row>
    <row r="68" spans="1:8" s="13" customFormat="1" ht="14.1" customHeight="1">
      <c r="A68" s="17"/>
      <c r="B68" s="17"/>
      <c r="C68" s="16"/>
      <c r="D68" s="16"/>
      <c r="E68" s="16"/>
      <c r="F68" s="16"/>
      <c r="G68" s="14"/>
      <c r="H68" s="14"/>
    </row>
    <row r="69" spans="1:8" s="13" customFormat="1" ht="14.1" customHeight="1">
      <c r="A69" s="17"/>
      <c r="B69" s="17"/>
      <c r="C69" s="16"/>
      <c r="D69" s="16"/>
      <c r="E69" s="16"/>
      <c r="F69" s="16"/>
      <c r="G69" s="14"/>
      <c r="H69" s="14"/>
    </row>
    <row r="70" spans="1:8" s="13" customFormat="1" ht="14.1" customHeight="1">
      <c r="A70" s="17"/>
      <c r="B70" s="17"/>
      <c r="C70" s="16"/>
      <c r="D70" s="16"/>
      <c r="E70" s="16"/>
      <c r="F70" s="16"/>
      <c r="G70" s="14"/>
      <c r="H70" s="14"/>
    </row>
    <row r="71" spans="1:8" s="13" customFormat="1" ht="14.1" customHeight="1">
      <c r="A71" s="17"/>
      <c r="B71" s="17"/>
      <c r="C71" s="16"/>
      <c r="D71" s="16"/>
      <c r="E71" s="16"/>
      <c r="F71" s="16"/>
      <c r="G71" s="14"/>
      <c r="H71" s="14"/>
    </row>
    <row r="72" spans="1:8" s="13" customFormat="1" ht="14.1" customHeight="1">
      <c r="A72" s="17"/>
      <c r="B72" s="17"/>
      <c r="C72" s="16"/>
      <c r="D72" s="16"/>
      <c r="E72" s="16"/>
      <c r="F72" s="16"/>
      <c r="G72" s="14"/>
      <c r="H72" s="14"/>
    </row>
    <row r="73" spans="1:8" s="13" customFormat="1" ht="14.1" customHeight="1">
      <c r="A73" s="17"/>
      <c r="B73" s="17"/>
      <c r="C73" s="16"/>
      <c r="D73" s="16"/>
      <c r="E73" s="16"/>
      <c r="F73" s="16"/>
      <c r="G73" s="14"/>
      <c r="H73" s="14"/>
    </row>
    <row r="74" spans="1:8" s="13" customFormat="1" ht="14.1" customHeight="1">
      <c r="A74" s="17"/>
      <c r="B74" s="17"/>
      <c r="C74" s="16"/>
      <c r="D74" s="16"/>
      <c r="E74" s="16"/>
      <c r="F74" s="16"/>
      <c r="G74" s="14"/>
      <c r="H74" s="14"/>
    </row>
    <row r="75" spans="1:8" s="13" customFormat="1" ht="14.1" customHeight="1">
      <c r="A75" s="17"/>
      <c r="B75" s="17"/>
      <c r="C75" s="16"/>
      <c r="D75" s="16"/>
      <c r="E75" s="16"/>
      <c r="F75" s="16"/>
      <c r="G75" s="14"/>
      <c r="H75" s="14"/>
    </row>
    <row r="76" spans="1:8" s="13" customFormat="1" ht="14.1" customHeight="1">
      <c r="A76" s="17"/>
      <c r="B76" s="17"/>
      <c r="C76" s="16"/>
      <c r="D76" s="16"/>
      <c r="E76" s="16"/>
      <c r="F76" s="16"/>
      <c r="G76" s="14"/>
      <c r="H76" s="14"/>
    </row>
    <row r="77" spans="1:8" s="13" customFormat="1" ht="14.1" customHeight="1">
      <c r="A77" s="17"/>
      <c r="B77" s="17"/>
      <c r="C77" s="16"/>
      <c r="D77" s="16"/>
      <c r="E77" s="16"/>
      <c r="F77" s="16"/>
      <c r="G77" s="14"/>
      <c r="H77" s="14"/>
    </row>
    <row r="78" spans="1:8" s="13" customFormat="1" ht="14.1" customHeight="1">
      <c r="A78" s="17"/>
      <c r="B78" s="17"/>
      <c r="C78" s="16"/>
      <c r="D78" s="16"/>
      <c r="E78" s="16"/>
      <c r="F78" s="16"/>
      <c r="G78" s="14"/>
      <c r="H78" s="14"/>
    </row>
    <row r="79" spans="1:8" s="13" customFormat="1" ht="14.1" customHeight="1">
      <c r="A79" s="17"/>
      <c r="B79" s="17"/>
      <c r="C79" s="16"/>
      <c r="D79" s="16"/>
      <c r="E79" s="16"/>
      <c r="F79" s="16"/>
      <c r="G79" s="14"/>
      <c r="H79" s="14"/>
    </row>
    <row r="80" spans="1:8" s="13" customFormat="1" ht="14.1" customHeight="1">
      <c r="A80" s="17"/>
      <c r="B80" s="17"/>
      <c r="C80" s="16"/>
      <c r="D80" s="16"/>
      <c r="E80" s="16"/>
      <c r="F80" s="16"/>
      <c r="G80" s="14"/>
      <c r="H80" s="14"/>
    </row>
    <row r="81" spans="1:8" s="13" customFormat="1" ht="14.1" customHeight="1">
      <c r="A81" s="17"/>
      <c r="B81" s="17"/>
      <c r="C81" s="16"/>
      <c r="D81" s="16"/>
      <c r="E81" s="16"/>
      <c r="F81" s="16"/>
      <c r="G81" s="14"/>
      <c r="H81" s="14"/>
    </row>
    <row r="82" spans="1:8" s="13" customFormat="1" ht="14.1" customHeight="1">
      <c r="A82" s="17"/>
      <c r="B82" s="17"/>
      <c r="C82" s="16"/>
      <c r="D82" s="16"/>
      <c r="E82" s="16"/>
      <c r="F82" s="16"/>
      <c r="G82" s="14"/>
      <c r="H82" s="14"/>
    </row>
    <row r="83" spans="1:8" s="13" customFormat="1" ht="14.1" customHeight="1">
      <c r="A83" s="17"/>
      <c r="B83" s="17"/>
      <c r="C83" s="16"/>
      <c r="D83" s="16"/>
      <c r="E83" s="16"/>
      <c r="F83" s="16"/>
      <c r="G83" s="14"/>
      <c r="H83" s="14"/>
    </row>
    <row r="84" spans="1:8" s="13" customFormat="1" ht="14.1" customHeight="1">
      <c r="A84" s="17"/>
      <c r="B84" s="17"/>
      <c r="C84" s="16"/>
      <c r="D84" s="16"/>
      <c r="E84" s="16"/>
      <c r="F84" s="16"/>
      <c r="G84" s="14"/>
      <c r="H84" s="14"/>
    </row>
    <row r="85" spans="1:8" s="13" customFormat="1" ht="14.1" customHeight="1">
      <c r="A85" s="17"/>
      <c r="B85" s="17"/>
      <c r="C85" s="16"/>
      <c r="D85" s="16"/>
      <c r="E85" s="16"/>
      <c r="F85" s="16"/>
      <c r="G85" s="14"/>
      <c r="H85" s="14"/>
    </row>
    <row r="86" spans="1:8" s="13" customFormat="1" ht="14.1" customHeight="1">
      <c r="A86" s="17"/>
      <c r="B86" s="17"/>
      <c r="C86" s="16"/>
      <c r="D86" s="16"/>
      <c r="E86" s="16"/>
      <c r="F86" s="16"/>
      <c r="G86" s="14"/>
      <c r="H86" s="14"/>
    </row>
    <row r="87" spans="1:8" s="13" customFormat="1" ht="14.1" customHeight="1">
      <c r="A87" s="17"/>
      <c r="B87" s="17"/>
      <c r="C87" s="16"/>
      <c r="D87" s="16"/>
      <c r="E87" s="16"/>
      <c r="F87" s="16"/>
      <c r="G87" s="14"/>
      <c r="H87" s="14"/>
    </row>
    <row r="88" spans="1:8" s="13" customFormat="1" ht="14.1" customHeight="1">
      <c r="A88" s="17"/>
      <c r="B88" s="17"/>
      <c r="C88" s="16"/>
      <c r="D88" s="16"/>
      <c r="E88" s="16"/>
      <c r="F88" s="16"/>
      <c r="G88" s="14"/>
      <c r="H88" s="14"/>
    </row>
    <row r="89" spans="1:8" s="13" customFormat="1" ht="14.1" customHeight="1">
      <c r="A89" s="17"/>
      <c r="B89" s="17"/>
      <c r="C89" s="16"/>
      <c r="D89" s="16"/>
      <c r="E89" s="16"/>
      <c r="F89" s="16"/>
      <c r="G89" s="14"/>
      <c r="H89" s="14"/>
    </row>
    <row r="90" spans="1:8" s="13" customFormat="1" ht="14.1" customHeight="1">
      <c r="A90" s="17"/>
      <c r="B90" s="17"/>
      <c r="C90" s="16"/>
      <c r="D90" s="16"/>
      <c r="E90" s="16"/>
      <c r="F90" s="16"/>
      <c r="G90" s="14"/>
      <c r="H90" s="14"/>
    </row>
    <row r="91" spans="1:8" s="13" customFormat="1" ht="14.1" customHeight="1">
      <c r="A91" s="17"/>
      <c r="B91" s="17"/>
      <c r="C91" s="16"/>
      <c r="D91" s="16"/>
      <c r="E91" s="16"/>
      <c r="F91" s="16"/>
      <c r="G91" s="14"/>
      <c r="H91" s="14"/>
    </row>
    <row r="92" spans="1:8" s="13" customFormat="1" ht="14.1" customHeight="1">
      <c r="A92" s="17"/>
      <c r="B92" s="17"/>
      <c r="C92" s="16"/>
      <c r="D92" s="16"/>
      <c r="E92" s="16"/>
      <c r="F92" s="16"/>
      <c r="G92" s="14"/>
      <c r="H92" s="14"/>
    </row>
    <row r="93" spans="1:8" s="13" customFormat="1" ht="14.1" customHeight="1">
      <c r="A93" s="17"/>
      <c r="B93" s="17"/>
      <c r="C93" s="16"/>
      <c r="D93" s="16"/>
      <c r="E93" s="16"/>
      <c r="F93" s="16"/>
      <c r="G93" s="14"/>
      <c r="H93" s="14"/>
    </row>
    <row r="94" spans="1:8" s="13" customFormat="1" ht="14.1" customHeight="1">
      <c r="A94" s="17"/>
      <c r="B94" s="17"/>
      <c r="C94" s="16"/>
      <c r="D94" s="16"/>
      <c r="E94" s="16"/>
      <c r="F94" s="16"/>
      <c r="G94" s="14"/>
      <c r="H94" s="14"/>
    </row>
    <row r="95" spans="1:8" s="13" customFormat="1" ht="14.1" customHeight="1">
      <c r="A95" s="17"/>
      <c r="B95" s="17"/>
      <c r="C95" s="16"/>
      <c r="D95" s="16"/>
      <c r="E95" s="16"/>
      <c r="F95" s="16"/>
      <c r="G95" s="14"/>
      <c r="H95" s="14"/>
    </row>
    <row r="96" spans="1:8" s="13" customFormat="1" ht="14.1" customHeight="1">
      <c r="A96" s="17"/>
      <c r="B96" s="17"/>
      <c r="C96" s="16"/>
      <c r="D96" s="16"/>
      <c r="E96" s="16"/>
      <c r="F96" s="16"/>
      <c r="G96" s="14"/>
      <c r="H96" s="14"/>
    </row>
    <row r="97" spans="1:8" s="13" customFormat="1" ht="14.1" customHeight="1">
      <c r="A97" s="17"/>
      <c r="B97" s="17"/>
      <c r="C97" s="16"/>
      <c r="D97" s="16"/>
      <c r="E97" s="16"/>
      <c r="F97" s="16"/>
      <c r="G97" s="14"/>
      <c r="H97" s="14"/>
    </row>
    <row r="98" spans="1:8" s="13" customFormat="1" ht="14.1" customHeight="1">
      <c r="A98" s="17"/>
      <c r="B98" s="17"/>
      <c r="G98" s="14"/>
      <c r="H98" s="14"/>
    </row>
    <row r="99" spans="1:8" s="13" customFormat="1" ht="14.1" customHeight="1">
      <c r="A99" s="17"/>
      <c r="B99" s="17"/>
      <c r="G99" s="14"/>
      <c r="H99" s="14"/>
    </row>
    <row r="100" spans="1:8" s="13" customFormat="1" ht="14.1" customHeight="1">
      <c r="A100" s="17"/>
      <c r="B100" s="17"/>
      <c r="G100" s="14"/>
      <c r="H100" s="14"/>
    </row>
    <row r="101" spans="1:8" s="13" customFormat="1" ht="14.1" customHeight="1">
      <c r="A101" s="17"/>
      <c r="B101" s="17"/>
      <c r="G101" s="14"/>
      <c r="H101" s="14"/>
    </row>
    <row r="102" spans="1:8" s="13" customFormat="1" ht="14.1" customHeight="1">
      <c r="A102" s="17"/>
      <c r="B102" s="17"/>
      <c r="G102" s="14"/>
      <c r="H102" s="14"/>
    </row>
    <row r="103" spans="1:8" s="13" customFormat="1" ht="14.1" customHeight="1">
      <c r="A103" s="17"/>
      <c r="B103" s="17"/>
      <c r="G103" s="14"/>
      <c r="H103" s="14"/>
    </row>
    <row r="104" spans="1:8" s="13" customFormat="1" ht="14.1" customHeight="1">
      <c r="A104" s="17"/>
      <c r="B104" s="17"/>
      <c r="G104" s="14"/>
      <c r="H104" s="14"/>
    </row>
    <row r="105" spans="1:8" s="13" customFormat="1" ht="14.1" customHeight="1">
      <c r="A105" s="17"/>
      <c r="B105" s="17"/>
      <c r="G105" s="14"/>
      <c r="H105" s="14"/>
    </row>
    <row r="106" spans="1:8" s="13" customFormat="1" ht="14.1" customHeight="1">
      <c r="A106" s="17"/>
      <c r="B106" s="17"/>
      <c r="G106" s="14"/>
      <c r="H106" s="14"/>
    </row>
    <row r="107" spans="1:8" s="13" customFormat="1" ht="14.1" customHeight="1">
      <c r="A107" s="17"/>
      <c r="B107" s="17"/>
      <c r="G107" s="14"/>
      <c r="H107" s="14"/>
    </row>
    <row r="108" spans="1:8" s="13" customFormat="1" ht="14.1" customHeight="1">
      <c r="A108" s="17"/>
      <c r="B108" s="17"/>
      <c r="G108" s="14"/>
      <c r="H108" s="14"/>
    </row>
    <row r="109" spans="1:8" s="13" customFormat="1" ht="14.1" customHeight="1">
      <c r="A109" s="17"/>
      <c r="B109" s="17"/>
      <c r="G109" s="14"/>
      <c r="H109" s="14"/>
    </row>
    <row r="110" spans="1:8" s="13" customFormat="1" ht="14.1" customHeight="1">
      <c r="A110" s="17"/>
      <c r="B110" s="17"/>
      <c r="G110" s="14"/>
      <c r="H110" s="14"/>
    </row>
    <row r="111" spans="1:8" s="13" customFormat="1" ht="14.1" customHeight="1">
      <c r="A111" s="17"/>
      <c r="B111" s="17"/>
      <c r="G111" s="14"/>
      <c r="H111" s="14"/>
    </row>
    <row r="112" spans="1:8" s="13" customFormat="1" ht="14.1" customHeight="1">
      <c r="A112" s="17"/>
      <c r="B112" s="17"/>
      <c r="G112" s="14"/>
      <c r="H112" s="14"/>
    </row>
    <row r="113" spans="1:8" s="13" customFormat="1" ht="14.1" customHeight="1">
      <c r="A113" s="17"/>
      <c r="B113" s="17"/>
      <c r="G113" s="14"/>
      <c r="H113" s="14"/>
    </row>
    <row r="114" spans="1:8" s="13" customFormat="1" ht="14.1" customHeight="1">
      <c r="A114" s="17"/>
      <c r="B114" s="17"/>
      <c r="G114" s="14"/>
      <c r="H114" s="14"/>
    </row>
    <row r="115" spans="1:8" s="13" customFormat="1" ht="14.1" customHeight="1">
      <c r="A115" s="17"/>
      <c r="B115" s="17"/>
      <c r="G115" s="14"/>
      <c r="H115" s="14"/>
    </row>
    <row r="116" spans="1:8" s="13" customFormat="1" ht="14.1" customHeight="1">
      <c r="A116" s="17"/>
      <c r="B116" s="17"/>
      <c r="G116" s="14"/>
      <c r="H116" s="14"/>
    </row>
    <row r="117" spans="1:8" s="13" customFormat="1" ht="14.1" customHeight="1">
      <c r="A117" s="17"/>
      <c r="B117" s="17"/>
      <c r="G117" s="14"/>
      <c r="H117" s="14"/>
    </row>
    <row r="118" spans="1:8" s="13" customFormat="1" ht="14.1" customHeight="1">
      <c r="A118" s="17"/>
      <c r="B118" s="17"/>
      <c r="G118" s="14"/>
      <c r="H118" s="14"/>
    </row>
    <row r="119" spans="1:8" s="13" customFormat="1" ht="14.1" customHeight="1">
      <c r="A119" s="17"/>
      <c r="B119" s="17"/>
      <c r="G119" s="14"/>
      <c r="H119" s="14"/>
    </row>
    <row r="120" spans="1:8" s="13" customFormat="1" ht="14.1" customHeight="1">
      <c r="A120" s="17"/>
      <c r="B120" s="17"/>
      <c r="G120" s="14"/>
      <c r="H120" s="14"/>
    </row>
    <row r="121" spans="1:8" s="13" customFormat="1" ht="14.1" customHeight="1">
      <c r="A121" s="17"/>
      <c r="B121" s="17"/>
      <c r="G121" s="14"/>
      <c r="H121" s="14"/>
    </row>
    <row r="122" spans="1:8" s="13" customFormat="1" ht="14.1" customHeight="1">
      <c r="A122" s="17"/>
      <c r="B122" s="17"/>
      <c r="G122" s="14"/>
      <c r="H122" s="14"/>
    </row>
    <row r="123" spans="1:8" s="13" customFormat="1" ht="14.1" customHeight="1">
      <c r="A123" s="17"/>
      <c r="B123" s="17"/>
      <c r="G123" s="14"/>
      <c r="H123" s="14"/>
    </row>
    <row r="124" spans="1:8" s="13" customFormat="1" ht="14.1" customHeight="1">
      <c r="A124" s="17"/>
      <c r="B124" s="17"/>
      <c r="G124" s="14"/>
      <c r="H124" s="14"/>
    </row>
    <row r="125" spans="1:8" s="13" customFormat="1" ht="14.1" customHeight="1">
      <c r="A125" s="17"/>
      <c r="B125" s="17"/>
      <c r="G125" s="14"/>
      <c r="H125" s="14"/>
    </row>
    <row r="126" spans="1:8" s="13" customFormat="1" ht="14.1" customHeight="1">
      <c r="A126" s="17"/>
      <c r="B126" s="17"/>
      <c r="G126" s="14"/>
      <c r="H126" s="14"/>
    </row>
    <row r="127" spans="1:8" s="13" customFormat="1" ht="14.1" customHeight="1">
      <c r="A127" s="17"/>
      <c r="B127" s="17"/>
      <c r="G127" s="14"/>
      <c r="H127" s="14"/>
    </row>
    <row r="128" spans="1:8" s="13" customFormat="1" ht="14.1" customHeight="1">
      <c r="A128" s="17"/>
      <c r="B128" s="17"/>
      <c r="G128" s="14"/>
      <c r="H128" s="14"/>
    </row>
    <row r="129" spans="1:8" s="13" customFormat="1" ht="14.1" customHeight="1">
      <c r="A129" s="17"/>
      <c r="B129" s="17"/>
      <c r="G129" s="14"/>
      <c r="H129" s="14"/>
    </row>
    <row r="130" spans="1:8" s="13" customFormat="1" ht="14.1" customHeight="1">
      <c r="A130" s="17"/>
      <c r="B130" s="17"/>
      <c r="G130" s="14"/>
      <c r="H130" s="14"/>
    </row>
    <row r="131" spans="1:8" s="13" customFormat="1" ht="14.1" customHeight="1">
      <c r="A131" s="17"/>
      <c r="B131" s="17"/>
      <c r="G131" s="14"/>
      <c r="H131" s="14"/>
    </row>
    <row r="132" spans="1:8" s="13" customFormat="1" ht="14.1" customHeight="1">
      <c r="A132" s="17"/>
      <c r="B132" s="17"/>
      <c r="G132" s="14"/>
      <c r="H132" s="14"/>
    </row>
    <row r="133" spans="1:8" s="13" customFormat="1" ht="14.1" customHeight="1">
      <c r="A133" s="17"/>
      <c r="B133" s="17"/>
      <c r="G133" s="14"/>
      <c r="H133" s="14"/>
    </row>
    <row r="134" spans="1:8" s="13" customFormat="1" ht="14.1" customHeight="1">
      <c r="A134" s="17"/>
      <c r="B134" s="17"/>
      <c r="G134" s="14"/>
      <c r="H134" s="14"/>
    </row>
    <row r="135" spans="1:8" s="13" customFormat="1" ht="14.1" customHeight="1">
      <c r="A135" s="17"/>
      <c r="B135" s="17"/>
      <c r="G135" s="14"/>
      <c r="H135" s="14"/>
    </row>
    <row r="136" spans="1:8" s="13" customFormat="1" ht="14.1" customHeight="1">
      <c r="A136" s="17"/>
      <c r="B136" s="17"/>
      <c r="G136" s="14"/>
      <c r="H136" s="14"/>
    </row>
    <row r="137" spans="1:8" s="13" customFormat="1" ht="14.1" customHeight="1">
      <c r="A137" s="17"/>
      <c r="B137" s="17"/>
      <c r="G137" s="14"/>
      <c r="H137" s="14"/>
    </row>
    <row r="138" spans="1:8" s="13" customFormat="1" ht="14.1" customHeight="1">
      <c r="A138" s="17"/>
      <c r="B138" s="17"/>
      <c r="G138" s="14"/>
      <c r="H138" s="14"/>
    </row>
    <row r="139" spans="1:8" s="13" customFormat="1" ht="14.1" customHeight="1">
      <c r="A139" s="17"/>
      <c r="B139" s="17"/>
      <c r="G139" s="14"/>
      <c r="H139" s="14"/>
    </row>
    <row r="140" spans="1:8" s="13" customFormat="1" ht="14.1" customHeight="1">
      <c r="A140" s="17"/>
      <c r="B140" s="17"/>
      <c r="G140" s="14"/>
      <c r="H140" s="14"/>
    </row>
    <row r="141" spans="1:8" s="13" customFormat="1" ht="14.1" customHeight="1">
      <c r="A141" s="17"/>
      <c r="B141" s="17"/>
      <c r="G141" s="14"/>
      <c r="H141" s="14"/>
    </row>
    <row r="142" spans="1:8" s="13" customFormat="1" ht="14.1" customHeight="1">
      <c r="A142" s="17"/>
      <c r="B142" s="17"/>
      <c r="G142" s="14"/>
      <c r="H142" s="14"/>
    </row>
    <row r="143" spans="1:8" s="13" customFormat="1" ht="14.1" customHeight="1">
      <c r="A143" s="17"/>
      <c r="B143" s="17"/>
      <c r="G143" s="14"/>
      <c r="H143" s="14"/>
    </row>
    <row r="144" spans="1:8" s="13" customFormat="1" ht="14.1" customHeight="1">
      <c r="A144" s="17"/>
      <c r="B144" s="17"/>
      <c r="G144" s="14"/>
      <c r="H144" s="14"/>
    </row>
    <row r="145" spans="1:8" s="13" customFormat="1" ht="14.1" customHeight="1">
      <c r="A145" s="17"/>
      <c r="B145" s="17"/>
      <c r="G145" s="14"/>
      <c r="H145" s="14"/>
    </row>
    <row r="146" spans="1:8" s="13" customFormat="1" ht="14.1" customHeight="1">
      <c r="A146" s="17"/>
      <c r="B146" s="17"/>
      <c r="G146" s="14"/>
      <c r="H146" s="14"/>
    </row>
    <row r="147" spans="1:8" s="13" customFormat="1" ht="14.1" customHeight="1">
      <c r="A147" s="17"/>
      <c r="B147" s="17"/>
      <c r="G147" s="14"/>
      <c r="H147" s="14"/>
    </row>
    <row r="148" spans="1:8" s="13" customFormat="1" ht="14.1" customHeight="1">
      <c r="A148" s="17"/>
      <c r="B148" s="17"/>
      <c r="G148" s="14"/>
      <c r="H148" s="14"/>
    </row>
    <row r="149" spans="1:8" s="13" customFormat="1" ht="14.1" customHeight="1">
      <c r="A149" s="17"/>
      <c r="B149" s="17"/>
      <c r="G149" s="14"/>
      <c r="H149" s="14"/>
    </row>
    <row r="150" spans="1:8" s="13" customFormat="1" ht="14.1" customHeight="1">
      <c r="A150" s="17"/>
      <c r="B150" s="17"/>
      <c r="G150" s="14"/>
      <c r="H150" s="14"/>
    </row>
    <row r="151" spans="1:8" s="13" customFormat="1" ht="14.1" customHeight="1">
      <c r="A151" s="17"/>
      <c r="B151" s="17"/>
      <c r="G151" s="14"/>
      <c r="H151" s="14"/>
    </row>
    <row r="152" spans="1:8" s="13" customFormat="1" ht="14.1" customHeight="1">
      <c r="A152" s="17"/>
      <c r="B152" s="17"/>
      <c r="G152" s="14"/>
      <c r="H152" s="14"/>
    </row>
    <row r="153" spans="1:8" s="13" customFormat="1" ht="14.1" customHeight="1">
      <c r="A153" s="17"/>
      <c r="B153" s="17"/>
      <c r="G153" s="14"/>
      <c r="H153" s="14"/>
    </row>
    <row r="154" spans="1:8" s="13" customFormat="1" ht="14.1" customHeight="1">
      <c r="A154" s="17"/>
      <c r="B154" s="17"/>
      <c r="G154" s="14"/>
      <c r="H154" s="14"/>
    </row>
    <row r="155" spans="1:8" s="13" customFormat="1" ht="14.1" customHeight="1">
      <c r="A155" s="17"/>
      <c r="B155" s="17"/>
      <c r="G155" s="14"/>
      <c r="H155" s="14"/>
    </row>
    <row r="156" spans="1:8" s="13" customFormat="1" ht="14.1" customHeight="1">
      <c r="A156" s="17"/>
      <c r="B156" s="17"/>
      <c r="G156" s="14"/>
      <c r="H156" s="14"/>
    </row>
    <row r="157" spans="1:8" s="13" customFormat="1" ht="14.1" customHeight="1">
      <c r="A157" s="17"/>
      <c r="B157" s="17"/>
      <c r="G157" s="14"/>
      <c r="H157" s="14"/>
    </row>
    <row r="158" spans="1:8" s="13" customFormat="1" ht="14.1" customHeight="1">
      <c r="A158" s="17"/>
      <c r="B158" s="17"/>
      <c r="G158" s="14"/>
      <c r="H158" s="14"/>
    </row>
    <row r="159" spans="1:8" s="13" customFormat="1" ht="14.1" customHeight="1">
      <c r="A159" s="17"/>
      <c r="B159" s="17"/>
      <c r="G159" s="14"/>
      <c r="H159" s="14"/>
    </row>
    <row r="160" spans="1:8" s="13" customFormat="1" ht="14.1" customHeight="1">
      <c r="A160" s="17"/>
      <c r="B160" s="17"/>
      <c r="G160" s="14"/>
      <c r="H160" s="14"/>
    </row>
    <row r="161" spans="1:8" s="13" customFormat="1" ht="14.1" customHeight="1">
      <c r="A161" s="17"/>
      <c r="B161" s="17"/>
      <c r="G161" s="14"/>
      <c r="H161" s="14"/>
    </row>
    <row r="162" spans="1:8" s="13" customFormat="1" ht="14.1" customHeight="1">
      <c r="A162" s="17"/>
      <c r="B162" s="17"/>
      <c r="G162" s="14"/>
      <c r="H162" s="14"/>
    </row>
    <row r="163" spans="1:8" s="13" customFormat="1" ht="14.1" customHeight="1">
      <c r="A163" s="17"/>
      <c r="B163" s="17"/>
      <c r="G163" s="14"/>
      <c r="H163" s="14"/>
    </row>
    <row r="164" spans="1:8" s="13" customFormat="1" ht="14.1" customHeight="1">
      <c r="A164" s="17"/>
      <c r="B164" s="17"/>
      <c r="G164" s="14"/>
      <c r="H164" s="14"/>
    </row>
    <row r="165" spans="1:8" s="13" customFormat="1" ht="14.1" customHeight="1">
      <c r="A165" s="17"/>
      <c r="B165" s="17"/>
      <c r="G165" s="14"/>
      <c r="H165" s="14"/>
    </row>
    <row r="166" spans="1:8" s="13" customFormat="1" ht="14.1" customHeight="1">
      <c r="A166" s="17"/>
      <c r="B166" s="17"/>
      <c r="G166" s="14"/>
      <c r="H166" s="14"/>
    </row>
    <row r="167" spans="1:8" s="13" customFormat="1" ht="14.1" customHeight="1">
      <c r="A167" s="17"/>
      <c r="B167" s="17"/>
      <c r="G167" s="14"/>
      <c r="H167" s="14"/>
    </row>
    <row r="168" spans="1:8" s="13" customFormat="1" ht="14.1" customHeight="1">
      <c r="A168" s="17"/>
      <c r="B168" s="17"/>
      <c r="G168" s="14"/>
      <c r="H168" s="14"/>
    </row>
    <row r="169" spans="1:8" s="13" customFormat="1" ht="14.1" customHeight="1">
      <c r="A169" s="17"/>
      <c r="B169" s="17"/>
      <c r="G169" s="14"/>
      <c r="H169" s="14"/>
    </row>
    <row r="170" spans="1:8" s="13" customFormat="1" ht="14.1" customHeight="1">
      <c r="A170" s="17"/>
      <c r="B170" s="17"/>
      <c r="G170" s="14"/>
      <c r="H170" s="14"/>
    </row>
    <row r="171" spans="1:8" s="13" customFormat="1" ht="14.1" customHeight="1">
      <c r="A171" s="17"/>
      <c r="B171" s="17"/>
      <c r="G171" s="14"/>
      <c r="H171" s="14"/>
    </row>
    <row r="172" spans="1:8" s="13" customFormat="1" ht="14.1" customHeight="1">
      <c r="A172" s="17"/>
      <c r="B172" s="17"/>
      <c r="G172" s="14"/>
      <c r="H172" s="14"/>
    </row>
    <row r="173" spans="1:8" s="13" customFormat="1" ht="14.1" customHeight="1">
      <c r="A173" s="17"/>
      <c r="B173" s="17"/>
      <c r="G173" s="14"/>
      <c r="H173" s="14"/>
    </row>
    <row r="174" spans="1:8" s="13" customFormat="1" ht="14.1" customHeight="1">
      <c r="A174" s="17"/>
      <c r="B174" s="17"/>
      <c r="G174" s="14"/>
      <c r="H174" s="14"/>
    </row>
    <row r="175" spans="1:8" s="13" customFormat="1" ht="14.1" customHeight="1">
      <c r="A175" s="17"/>
      <c r="B175" s="17"/>
      <c r="G175" s="14"/>
      <c r="H175" s="14"/>
    </row>
    <row r="176" spans="1:8" s="13" customFormat="1" ht="14.1" customHeight="1">
      <c r="A176" s="17"/>
      <c r="B176" s="17"/>
      <c r="G176" s="14"/>
      <c r="H176" s="14"/>
    </row>
    <row r="177" spans="1:8" s="13" customFormat="1" ht="14.1" customHeight="1">
      <c r="A177" s="17"/>
      <c r="B177" s="17"/>
      <c r="G177" s="14"/>
      <c r="H177" s="14"/>
    </row>
    <row r="178" spans="1:8" s="13" customFormat="1" ht="14.1" customHeight="1">
      <c r="A178" s="17"/>
      <c r="B178" s="17"/>
      <c r="G178" s="14"/>
      <c r="H178" s="14"/>
    </row>
    <row r="179" spans="1:8" s="13" customFormat="1" ht="14.1" customHeight="1">
      <c r="A179" s="17"/>
      <c r="B179" s="17"/>
      <c r="G179" s="14"/>
      <c r="H179" s="14"/>
    </row>
    <row r="180" spans="1:8" s="13" customFormat="1" ht="14.1" customHeight="1">
      <c r="A180" s="17"/>
      <c r="B180" s="17"/>
      <c r="G180" s="14"/>
      <c r="H180" s="14"/>
    </row>
    <row r="181" spans="1:8" s="13" customFormat="1" ht="14.1" customHeight="1">
      <c r="A181" s="17"/>
      <c r="B181" s="17"/>
      <c r="G181" s="14"/>
      <c r="H181" s="14"/>
    </row>
    <row r="182" spans="1:8" s="13" customFormat="1" ht="14.1" customHeight="1">
      <c r="A182" s="17"/>
      <c r="B182" s="17"/>
      <c r="G182" s="14"/>
      <c r="H182" s="14"/>
    </row>
    <row r="183" spans="1:8" s="13" customFormat="1" ht="14.1" customHeight="1">
      <c r="A183" s="17"/>
      <c r="B183" s="17"/>
      <c r="G183" s="14"/>
      <c r="H183" s="14"/>
    </row>
    <row r="184" spans="1:8" s="13" customFormat="1" ht="14.1" customHeight="1">
      <c r="A184" s="17"/>
      <c r="B184" s="17"/>
      <c r="G184" s="14"/>
      <c r="H184" s="14"/>
    </row>
  </sheetData>
  <sheetProtection password="CC7F" sheet="1" objects="1" scenarios="1"/>
  <mergeCells count="4">
    <mergeCell ref="A1:H1"/>
    <mergeCell ref="A3:H3"/>
    <mergeCell ref="A4:H4"/>
    <mergeCell ref="A6:B6"/>
  </mergeCells>
  <phoneticPr fontId="4" type="noConversion"/>
  <pageMargins left="0.86614173228346458" right="0.15748031496062992" top="0.55118110236220474" bottom="0.51181102362204722" header="0.39370078740157483" footer="0.23622047244094491"/>
  <pageSetup paperSize="9" firstPageNumber="4" orientation="portrait" useFirstPageNumber="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sqref="A1:E1"/>
    </sheetView>
  </sheetViews>
  <sheetFormatPr defaultRowHeight="13.5" customHeight="1"/>
  <cols>
    <col min="1" max="1" width="28" style="208" customWidth="1"/>
    <col min="2" max="4" width="12.75" style="208" customWidth="1"/>
    <col min="5" max="5" width="12.75" style="209" customWidth="1"/>
    <col min="6" max="6" width="1.75" style="208" customWidth="1"/>
    <col min="7" max="16384" width="9" style="208"/>
  </cols>
  <sheetData>
    <row r="1" spans="1:6" ht="25.5" customHeight="1">
      <c r="A1" s="495" t="s">
        <v>178</v>
      </c>
      <c r="B1" s="495"/>
      <c r="C1" s="495"/>
      <c r="D1" s="495"/>
      <c r="E1" s="495"/>
    </row>
    <row r="2" spans="1:6" ht="13.5" customHeight="1">
      <c r="A2" s="516" t="s">
        <v>558</v>
      </c>
      <c r="B2" s="516"/>
      <c r="C2" s="516"/>
      <c r="D2" s="516"/>
      <c r="E2" s="516"/>
      <c r="F2" s="234"/>
    </row>
    <row r="3" spans="1:6" ht="13.5" customHeight="1">
      <c r="A3" s="516" t="s">
        <v>285</v>
      </c>
      <c r="B3" s="516"/>
      <c r="C3" s="516"/>
      <c r="D3" s="516"/>
      <c r="E3" s="516"/>
      <c r="F3" s="234"/>
    </row>
    <row r="4" spans="1:6" s="212" customFormat="1" ht="15.95" customHeight="1" thickBot="1">
      <c r="A4" s="185" t="s">
        <v>8</v>
      </c>
      <c r="D4" s="213"/>
      <c r="E4" s="232" t="s">
        <v>10</v>
      </c>
    </row>
    <row r="5" spans="1:6" ht="15" customHeight="1">
      <c r="A5" s="321" t="s">
        <v>177</v>
      </c>
      <c r="B5" s="514" t="s">
        <v>567</v>
      </c>
      <c r="C5" s="514"/>
      <c r="D5" s="514" t="s">
        <v>566</v>
      </c>
      <c r="E5" s="515"/>
    </row>
    <row r="6" spans="1:6" ht="15.95" customHeight="1">
      <c r="A6" s="322" t="s">
        <v>136</v>
      </c>
      <c r="B6" s="230"/>
      <c r="C6" s="230">
        <v>1169573851</v>
      </c>
      <c r="D6" s="230"/>
      <c r="E6" s="323">
        <v>-270954296</v>
      </c>
    </row>
    <row r="7" spans="1:6" ht="15.95" customHeight="1">
      <c r="A7" s="357" t="s">
        <v>137</v>
      </c>
      <c r="B7" s="228">
        <v>-74038597.806465745</v>
      </c>
      <c r="C7" s="227"/>
      <c r="D7" s="228">
        <v>-95366027</v>
      </c>
      <c r="E7" s="325"/>
    </row>
    <row r="8" spans="1:6" ht="15.95" customHeight="1">
      <c r="A8" s="357" t="s">
        <v>138</v>
      </c>
      <c r="B8" s="228">
        <v>369953550</v>
      </c>
      <c r="C8" s="227"/>
      <c r="D8" s="228">
        <v>408663150</v>
      </c>
      <c r="E8" s="325"/>
    </row>
    <row r="9" spans="1:6" ht="15.95" customHeight="1">
      <c r="A9" s="357" t="s">
        <v>139</v>
      </c>
      <c r="B9" s="227">
        <v>273822370</v>
      </c>
      <c r="C9" s="227"/>
      <c r="D9" s="227">
        <v>305911250</v>
      </c>
      <c r="E9" s="325"/>
    </row>
    <row r="10" spans="1:6" ht="15.95" customHeight="1">
      <c r="A10" s="357" t="s">
        <v>140</v>
      </c>
      <c r="B10" s="227">
        <v>96131180</v>
      </c>
      <c r="C10" s="227"/>
      <c r="D10" s="227">
        <v>102727900</v>
      </c>
      <c r="E10" s="325"/>
    </row>
    <row r="11" spans="1:6" ht="15.95" customHeight="1">
      <c r="A11" s="357" t="s">
        <v>141</v>
      </c>
      <c r="B11" s="227"/>
      <c r="C11" s="227"/>
      <c r="D11" s="225"/>
      <c r="E11" s="325"/>
    </row>
    <row r="12" spans="1:6" ht="15.95" customHeight="1">
      <c r="A12" s="357" t="s">
        <v>142</v>
      </c>
      <c r="B12" s="225"/>
      <c r="C12" s="227"/>
      <c r="D12" s="227">
        <v>24000</v>
      </c>
      <c r="E12" s="325"/>
    </row>
    <row r="13" spans="1:6" ht="15.95" customHeight="1">
      <c r="A13" s="357" t="s">
        <v>143</v>
      </c>
      <c r="B13" s="226">
        <v>0</v>
      </c>
      <c r="C13" s="225"/>
      <c r="D13" s="226">
        <v>0</v>
      </c>
      <c r="E13" s="325"/>
    </row>
    <row r="14" spans="1:6" ht="15.95" customHeight="1">
      <c r="A14" s="357" t="s">
        <v>144</v>
      </c>
      <c r="B14" s="227"/>
      <c r="C14" s="227"/>
      <c r="D14" s="227"/>
      <c r="E14" s="325"/>
    </row>
    <row r="15" spans="1:6" ht="15.95" customHeight="1">
      <c r="A15" s="357" t="s">
        <v>145</v>
      </c>
      <c r="B15" s="227"/>
      <c r="C15" s="227"/>
      <c r="D15" s="227"/>
      <c r="E15" s="325"/>
    </row>
    <row r="16" spans="1:6" ht="15.95" customHeight="1">
      <c r="A16" s="357" t="s">
        <v>146</v>
      </c>
      <c r="B16" s="227"/>
      <c r="C16" s="227"/>
      <c r="D16" s="227"/>
      <c r="E16" s="325"/>
    </row>
    <row r="17" spans="1:5" ht="15.95" customHeight="1">
      <c r="A17" s="357" t="s">
        <v>247</v>
      </c>
      <c r="B17" s="227"/>
      <c r="C17" s="227"/>
      <c r="D17" s="227"/>
      <c r="E17" s="325"/>
    </row>
    <row r="18" spans="1:5" ht="15.95" customHeight="1">
      <c r="A18" s="357" t="s">
        <v>147</v>
      </c>
      <c r="B18" s="228">
        <v>873658898.80646563</v>
      </c>
      <c r="C18" s="227"/>
      <c r="D18" s="228">
        <v>-584251419</v>
      </c>
      <c r="E18" s="325"/>
    </row>
    <row r="19" spans="1:5" ht="15.95" customHeight="1">
      <c r="A19" s="357" t="s">
        <v>148</v>
      </c>
      <c r="B19" s="227">
        <v>-127600</v>
      </c>
      <c r="C19" s="227"/>
      <c r="D19" s="227"/>
      <c r="E19" s="325"/>
    </row>
    <row r="20" spans="1:5" ht="15.95" customHeight="1">
      <c r="A20" s="357" t="s">
        <v>149</v>
      </c>
      <c r="B20" s="227">
        <v>-3191974.1935342476</v>
      </c>
      <c r="C20" s="227"/>
      <c r="D20" s="227">
        <v>-9050052</v>
      </c>
      <c r="E20" s="325"/>
    </row>
    <row r="21" spans="1:5" ht="15.95" customHeight="1">
      <c r="A21" s="357" t="s">
        <v>150</v>
      </c>
      <c r="B21" s="227">
        <v>54350000</v>
      </c>
      <c r="C21" s="227"/>
      <c r="D21" s="227">
        <v>41440000</v>
      </c>
      <c r="E21" s="325"/>
    </row>
    <row r="22" spans="1:5" ht="15.95" customHeight="1">
      <c r="A22" s="324" t="s">
        <v>568</v>
      </c>
      <c r="B22" s="227">
        <v>50221573</v>
      </c>
      <c r="C22" s="227"/>
      <c r="D22" s="227">
        <v>-437962437</v>
      </c>
      <c r="E22" s="325"/>
    </row>
    <row r="23" spans="1:5" ht="15.95" customHeight="1">
      <c r="A23" s="324" t="s">
        <v>151</v>
      </c>
      <c r="B23" s="227"/>
      <c r="C23" s="227"/>
      <c r="D23" s="227"/>
      <c r="E23" s="325"/>
    </row>
    <row r="24" spans="1:5" ht="15.95" customHeight="1">
      <c r="A24" s="324" t="s">
        <v>569</v>
      </c>
      <c r="B24" s="227">
        <v>1013705100</v>
      </c>
      <c r="C24" s="227"/>
      <c r="D24" s="227">
        <v>-51454100</v>
      </c>
      <c r="E24" s="325"/>
    </row>
    <row r="25" spans="1:5" ht="15.95" customHeight="1">
      <c r="A25" s="324" t="s">
        <v>570</v>
      </c>
      <c r="B25" s="227">
        <v>7523560</v>
      </c>
      <c r="C25" s="227"/>
      <c r="D25" s="227">
        <v>-14707250</v>
      </c>
      <c r="E25" s="325"/>
    </row>
    <row r="26" spans="1:5" ht="15.95" customHeight="1">
      <c r="A26" s="324" t="s">
        <v>152</v>
      </c>
      <c r="B26" s="227">
        <v>-248821760</v>
      </c>
      <c r="C26" s="227"/>
      <c r="D26" s="227">
        <v>-112517580</v>
      </c>
      <c r="E26" s="325"/>
    </row>
    <row r="27" spans="1:5" ht="15.95" customHeight="1">
      <c r="A27" s="326" t="s">
        <v>153</v>
      </c>
      <c r="B27" s="227"/>
      <c r="C27" s="227">
        <v>-35048900</v>
      </c>
      <c r="D27" s="225"/>
      <c r="E27" s="325">
        <v>-40781410</v>
      </c>
    </row>
    <row r="28" spans="1:5" ht="15.95" customHeight="1">
      <c r="A28" s="324" t="s">
        <v>154</v>
      </c>
      <c r="B28" s="226">
        <v>0</v>
      </c>
      <c r="C28" s="227"/>
      <c r="D28" s="226">
        <v>0</v>
      </c>
      <c r="E28" s="325"/>
    </row>
    <row r="29" spans="1:5" ht="15.95" customHeight="1">
      <c r="A29" s="324" t="s">
        <v>155</v>
      </c>
      <c r="B29" s="225"/>
      <c r="C29" s="227"/>
      <c r="D29" s="225"/>
      <c r="E29" s="325"/>
    </row>
    <row r="30" spans="1:5" ht="15.95" customHeight="1">
      <c r="A30" s="324" t="s">
        <v>156</v>
      </c>
      <c r="B30" s="225"/>
      <c r="C30" s="227"/>
      <c r="D30" s="225"/>
      <c r="E30" s="325"/>
    </row>
    <row r="31" spans="1:5" ht="15.95" customHeight="1">
      <c r="A31" s="324" t="s">
        <v>157</v>
      </c>
      <c r="B31" s="225"/>
      <c r="C31" s="227"/>
      <c r="D31" s="225"/>
      <c r="E31" s="325"/>
    </row>
    <row r="32" spans="1:5" ht="15.95" customHeight="1">
      <c r="A32" s="324" t="s">
        <v>158</v>
      </c>
      <c r="B32" s="225"/>
      <c r="C32" s="227"/>
      <c r="D32" s="225"/>
      <c r="E32" s="325"/>
    </row>
    <row r="33" spans="1:5" ht="15.95" customHeight="1">
      <c r="A33" s="324" t="s">
        <v>248</v>
      </c>
      <c r="B33" s="225"/>
      <c r="C33" s="227"/>
      <c r="D33" s="225"/>
      <c r="E33" s="325"/>
    </row>
    <row r="34" spans="1:5" ht="15.95" customHeight="1">
      <c r="A34" s="324" t="s">
        <v>159</v>
      </c>
      <c r="B34" s="226">
        <v>35048900</v>
      </c>
      <c r="C34" s="227"/>
      <c r="D34" s="226">
        <v>40781410</v>
      </c>
      <c r="E34" s="325"/>
    </row>
    <row r="35" spans="1:5" ht="15.95" customHeight="1">
      <c r="A35" s="324" t="s">
        <v>160</v>
      </c>
      <c r="B35" s="225"/>
      <c r="C35" s="227"/>
      <c r="D35" s="225"/>
      <c r="E35" s="325"/>
    </row>
    <row r="36" spans="1:5" ht="15.95" customHeight="1">
      <c r="A36" s="324" t="s">
        <v>161</v>
      </c>
      <c r="B36" s="225">
        <v>26500000</v>
      </c>
      <c r="C36" s="227"/>
      <c r="D36" s="225">
        <v>31000000</v>
      </c>
      <c r="E36" s="325"/>
    </row>
    <row r="37" spans="1:5" ht="15.95" customHeight="1">
      <c r="A37" s="324" t="s">
        <v>162</v>
      </c>
      <c r="B37" s="225">
        <v>8548900</v>
      </c>
      <c r="C37" s="227"/>
      <c r="D37" s="225">
        <v>9781410</v>
      </c>
      <c r="E37" s="325"/>
    </row>
    <row r="38" spans="1:5" ht="15.95" customHeight="1">
      <c r="A38" s="324" t="s">
        <v>163</v>
      </c>
      <c r="B38" s="225"/>
      <c r="C38" s="227"/>
      <c r="D38" s="225"/>
      <c r="E38" s="325"/>
    </row>
    <row r="39" spans="1:5" ht="15.95" customHeight="1">
      <c r="A39" s="324" t="s">
        <v>164</v>
      </c>
      <c r="B39" s="225"/>
      <c r="C39" s="227"/>
      <c r="D39" s="225"/>
      <c r="E39" s="325"/>
    </row>
    <row r="40" spans="1:5" ht="15.95" customHeight="1">
      <c r="A40" s="326" t="s">
        <v>165</v>
      </c>
      <c r="B40" s="225"/>
      <c r="C40" s="225">
        <v>0</v>
      </c>
      <c r="D40" s="225"/>
      <c r="E40" s="327">
        <v>0</v>
      </c>
    </row>
    <row r="41" spans="1:5" ht="15.95" customHeight="1">
      <c r="A41" s="324" t="s">
        <v>166</v>
      </c>
      <c r="B41" s="226">
        <v>0</v>
      </c>
      <c r="C41" s="225"/>
      <c r="D41" s="226">
        <v>0</v>
      </c>
      <c r="E41" s="327"/>
    </row>
    <row r="42" spans="1:5" ht="15.95" hidden="1" customHeight="1">
      <c r="A42" s="324" t="s">
        <v>167</v>
      </c>
      <c r="B42" s="225"/>
      <c r="C42" s="225"/>
      <c r="D42" s="225"/>
      <c r="E42" s="327"/>
    </row>
    <row r="43" spans="1:5" ht="15.95" hidden="1" customHeight="1">
      <c r="A43" s="324" t="s">
        <v>168</v>
      </c>
      <c r="B43" s="225"/>
      <c r="C43" s="225"/>
      <c r="D43" s="225"/>
      <c r="E43" s="327"/>
    </row>
    <row r="44" spans="1:5" ht="15.95" hidden="1" customHeight="1">
      <c r="A44" s="324" t="s">
        <v>169</v>
      </c>
      <c r="B44" s="225"/>
      <c r="C44" s="225"/>
      <c r="D44" s="225"/>
      <c r="E44" s="327"/>
    </row>
    <row r="45" spans="1:5" ht="15.95" customHeight="1">
      <c r="A45" s="324" t="s">
        <v>170</v>
      </c>
      <c r="B45" s="226">
        <v>0</v>
      </c>
      <c r="C45" s="225"/>
      <c r="D45" s="226">
        <v>0</v>
      </c>
      <c r="E45" s="327"/>
    </row>
    <row r="46" spans="1:5" ht="15.95" hidden="1" customHeight="1">
      <c r="A46" s="324" t="s">
        <v>171</v>
      </c>
      <c r="B46" s="225"/>
      <c r="C46" s="225"/>
      <c r="D46" s="225"/>
      <c r="E46" s="327"/>
    </row>
    <row r="47" spans="1:5" ht="15.95" hidden="1" customHeight="1">
      <c r="A47" s="324" t="s">
        <v>172</v>
      </c>
      <c r="B47" s="225"/>
      <c r="C47" s="227"/>
      <c r="D47" s="225"/>
      <c r="E47" s="325"/>
    </row>
    <row r="48" spans="1:5" ht="15.95" hidden="1" customHeight="1">
      <c r="A48" s="324" t="s">
        <v>173</v>
      </c>
      <c r="B48" s="225"/>
      <c r="C48" s="228"/>
      <c r="D48" s="225"/>
      <c r="E48" s="328"/>
    </row>
    <row r="49" spans="1:5" ht="15.95" customHeight="1">
      <c r="A49" s="326" t="s">
        <v>174</v>
      </c>
      <c r="B49" s="227"/>
      <c r="C49" s="227">
        <v>1134524951</v>
      </c>
      <c r="D49" s="227"/>
      <c r="E49" s="325">
        <v>-311735706</v>
      </c>
    </row>
    <row r="50" spans="1:5" ht="15.95" customHeight="1">
      <c r="A50" s="326" t="s">
        <v>175</v>
      </c>
      <c r="B50" s="229"/>
      <c r="C50" s="227">
        <v>2560024860</v>
      </c>
      <c r="D50" s="229"/>
      <c r="E50" s="325">
        <v>2871760566</v>
      </c>
    </row>
    <row r="51" spans="1:5" ht="15.95" customHeight="1" thickBot="1">
      <c r="A51" s="326" t="s">
        <v>176</v>
      </c>
      <c r="B51" s="229"/>
      <c r="C51" s="231">
        <v>3694549811</v>
      </c>
      <c r="D51" s="229"/>
      <c r="E51" s="329">
        <v>2560024860</v>
      </c>
    </row>
    <row r="52" spans="1:5" ht="8.25" customHeight="1" thickTop="1" thickBot="1">
      <c r="A52" s="330"/>
      <c r="B52" s="331"/>
      <c r="C52" s="332"/>
      <c r="D52" s="331"/>
      <c r="E52" s="333"/>
    </row>
    <row r="54" spans="1:5" ht="13.5" customHeight="1">
      <c r="C54" s="350"/>
    </row>
  </sheetData>
  <sheetProtection password="CC7F" sheet="1" objects="1" scenarios="1"/>
  <mergeCells count="5">
    <mergeCell ref="B5:C5"/>
    <mergeCell ref="D5:E5"/>
    <mergeCell ref="A1:E1"/>
    <mergeCell ref="A2:E2"/>
    <mergeCell ref="A3:E3"/>
  </mergeCells>
  <phoneticPr fontId="4" type="noConversion"/>
  <pageMargins left="0.86614173228346458" right="0.11811023622047245" top="0.55118110236220474" bottom="0.47244094488188981" header="0.31496062992125984" footer="0.19685039370078741"/>
  <pageSetup paperSize="9" firstPageNumber="5" orientation="portrait" useFirstPageNumber="1" verticalDpi="0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10"/>
  <sheetViews>
    <sheetView topLeftCell="B1" zoomScale="55" zoomScaleNormal="55" workbookViewId="0">
      <selection activeCell="B8" sqref="B8:T10"/>
    </sheetView>
  </sheetViews>
  <sheetFormatPr defaultColWidth="3.625" defaultRowHeight="20.100000000000001" customHeight="1"/>
  <cols>
    <col min="1" max="20" width="3.625" customWidth="1"/>
    <col min="21" max="21" width="1.125" customWidth="1"/>
  </cols>
  <sheetData>
    <row r="8" spans="1:20" ht="20.100000000000001" customHeight="1">
      <c r="A8" s="1"/>
      <c r="B8" s="467" t="s">
        <v>253</v>
      </c>
      <c r="C8" s="467"/>
      <c r="D8" s="467"/>
      <c r="E8" s="467"/>
      <c r="F8" s="467"/>
      <c r="G8" s="467"/>
      <c r="H8" s="467"/>
      <c r="I8" s="467"/>
      <c r="J8" s="467"/>
      <c r="K8" s="467"/>
      <c r="L8" s="467"/>
      <c r="M8" s="467"/>
      <c r="N8" s="467"/>
      <c r="O8" s="467"/>
      <c r="P8" s="467"/>
      <c r="Q8" s="467"/>
      <c r="R8" s="467"/>
      <c r="S8" s="467"/>
      <c r="T8" s="467"/>
    </row>
    <row r="9" spans="1:20" ht="20.100000000000001" customHeight="1">
      <c r="A9" s="1"/>
      <c r="B9" s="467"/>
      <c r="C9" s="467"/>
      <c r="D9" s="467"/>
      <c r="E9" s="467"/>
      <c r="F9" s="467"/>
      <c r="G9" s="467"/>
      <c r="H9" s="467"/>
      <c r="I9" s="467"/>
      <c r="J9" s="467"/>
      <c r="K9" s="467"/>
      <c r="L9" s="467"/>
      <c r="M9" s="467"/>
      <c r="N9" s="467"/>
      <c r="O9" s="467"/>
      <c r="P9" s="467"/>
      <c r="Q9" s="467"/>
      <c r="R9" s="467"/>
      <c r="S9" s="467"/>
      <c r="T9" s="467"/>
    </row>
    <row r="10" spans="1:20" ht="20.100000000000001" customHeight="1">
      <c r="A10" s="1"/>
      <c r="B10" s="467"/>
      <c r="C10" s="467"/>
      <c r="D10" s="467"/>
      <c r="E10" s="467"/>
      <c r="F10" s="467"/>
      <c r="G10" s="467"/>
      <c r="H10" s="467"/>
      <c r="I10" s="467"/>
      <c r="J10" s="467"/>
      <c r="K10" s="467"/>
      <c r="L10" s="467"/>
      <c r="M10" s="467"/>
      <c r="N10" s="467"/>
      <c r="O10" s="467"/>
      <c r="P10" s="467"/>
      <c r="Q10" s="467"/>
      <c r="R10" s="467"/>
      <c r="S10" s="467"/>
      <c r="T10" s="467"/>
    </row>
  </sheetData>
  <mergeCells count="1">
    <mergeCell ref="B8:T10"/>
  </mergeCells>
  <phoneticPr fontId="4" type="noConversion"/>
  <pageMargins left="0.86614173228346458" right="0.39370078740157483" top="0.98425196850393704" bottom="0.59055118110236227" header="0.51181102362204722" footer="0.27559055118110237"/>
  <pageSetup paperSize="9" firstPageNumber="6" orientation="portrait" useFirstPageNumber="1" r:id="rId1"/>
  <headerFooter alignWithMargins="0">
    <oddFooter>&amp;C&amp;P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42"/>
  <sheetViews>
    <sheetView workbookViewId="0">
      <selection activeCell="A2" sqref="A2:E2"/>
    </sheetView>
  </sheetViews>
  <sheetFormatPr defaultColWidth="10" defaultRowHeight="16.5" customHeight="1"/>
  <cols>
    <col min="1" max="1" width="10.5" style="35" customWidth="1"/>
    <col min="2" max="2" width="11.75" style="35" customWidth="1"/>
    <col min="3" max="3" width="17.625" style="35" customWidth="1"/>
    <col min="4" max="4" width="16.625" style="35" bestFit="1" customWidth="1"/>
    <col min="5" max="5" width="20.625" style="35" customWidth="1"/>
    <col min="6" max="16384" width="10" style="35"/>
  </cols>
  <sheetData>
    <row r="1" spans="1:5" ht="29.25" customHeight="1">
      <c r="A1" s="517" t="s">
        <v>211</v>
      </c>
      <c r="B1" s="517"/>
      <c r="C1" s="517"/>
      <c r="D1" s="517"/>
      <c r="E1" s="517"/>
    </row>
    <row r="2" spans="1:5" ht="18" customHeight="1">
      <c r="A2" s="490" t="s">
        <v>303</v>
      </c>
      <c r="B2" s="490"/>
      <c r="C2" s="490"/>
      <c r="D2" s="490"/>
      <c r="E2" s="490"/>
    </row>
    <row r="3" spans="1:5" ht="16.5" customHeight="1">
      <c r="A3" s="490"/>
      <c r="B3" s="490"/>
      <c r="C3" s="490"/>
      <c r="D3" s="490"/>
      <c r="E3" s="490"/>
    </row>
    <row r="4" spans="1:5" ht="20.25" customHeight="1" thickBot="1">
      <c r="A4" s="13" t="s">
        <v>78</v>
      </c>
      <c r="B4" s="13"/>
      <c r="C4" s="13"/>
      <c r="D4" s="13"/>
      <c r="E4" s="52" t="s">
        <v>79</v>
      </c>
    </row>
    <row r="5" spans="1:5" ht="33" customHeight="1" thickBot="1">
      <c r="A5" s="422" t="s">
        <v>104</v>
      </c>
      <c r="B5" s="423" t="s">
        <v>180</v>
      </c>
      <c r="C5" s="423" t="s">
        <v>80</v>
      </c>
      <c r="D5" s="423" t="s">
        <v>81</v>
      </c>
      <c r="E5" s="424" t="s">
        <v>82</v>
      </c>
    </row>
    <row r="6" spans="1:5" ht="33" customHeight="1">
      <c r="A6" s="63" t="s">
        <v>312</v>
      </c>
      <c r="B6" s="421" t="s">
        <v>181</v>
      </c>
      <c r="C6" s="377" t="s">
        <v>304</v>
      </c>
      <c r="D6" s="378">
        <v>1142911889</v>
      </c>
      <c r="E6" s="240" t="s">
        <v>300</v>
      </c>
    </row>
    <row r="7" spans="1:5" ht="33" customHeight="1">
      <c r="A7" s="93" t="s">
        <v>312</v>
      </c>
      <c r="B7" s="95" t="s">
        <v>181</v>
      </c>
      <c r="C7" s="379" t="s">
        <v>305</v>
      </c>
      <c r="D7" s="64">
        <v>982504</v>
      </c>
      <c r="E7" s="241" t="s">
        <v>302</v>
      </c>
    </row>
    <row r="8" spans="1:5" ht="33" customHeight="1">
      <c r="A8" s="93" t="s">
        <v>312</v>
      </c>
      <c r="B8" s="95" t="s">
        <v>181</v>
      </c>
      <c r="C8" s="379" t="s">
        <v>306</v>
      </c>
      <c r="D8" s="64">
        <v>26</v>
      </c>
      <c r="E8" s="241" t="s">
        <v>301</v>
      </c>
    </row>
    <row r="9" spans="1:5" ht="33" customHeight="1">
      <c r="A9" s="93" t="s">
        <v>312</v>
      </c>
      <c r="B9" s="95" t="s">
        <v>181</v>
      </c>
      <c r="C9" s="379" t="s">
        <v>307</v>
      </c>
      <c r="D9" s="64">
        <v>324147734</v>
      </c>
      <c r="E9" s="241" t="s">
        <v>299</v>
      </c>
    </row>
    <row r="10" spans="1:5" ht="33" hidden="1" customHeight="1">
      <c r="A10" s="93" t="s">
        <v>312</v>
      </c>
      <c r="B10" s="95" t="s">
        <v>181</v>
      </c>
      <c r="C10" s="379" t="s">
        <v>293</v>
      </c>
      <c r="D10" s="380">
        <v>44646395</v>
      </c>
      <c r="E10" s="241" t="s">
        <v>294</v>
      </c>
    </row>
    <row r="11" spans="1:5" ht="33" customHeight="1">
      <c r="A11" s="93" t="s">
        <v>312</v>
      </c>
      <c r="B11" s="95" t="s">
        <v>181</v>
      </c>
      <c r="C11" s="379" t="s">
        <v>305</v>
      </c>
      <c r="D11" s="380">
        <v>0</v>
      </c>
      <c r="E11" s="241" t="s">
        <v>572</v>
      </c>
    </row>
    <row r="12" spans="1:5" ht="33" customHeight="1">
      <c r="A12" s="93" t="s">
        <v>312</v>
      </c>
      <c r="B12" s="95" t="s">
        <v>181</v>
      </c>
      <c r="C12" s="379" t="s">
        <v>308</v>
      </c>
      <c r="D12" s="380">
        <v>817628</v>
      </c>
      <c r="E12" s="241" t="s">
        <v>571</v>
      </c>
    </row>
    <row r="13" spans="1:5" ht="33" customHeight="1">
      <c r="A13" s="93" t="s">
        <v>312</v>
      </c>
      <c r="B13" s="95" t="s">
        <v>181</v>
      </c>
      <c r="C13" s="379" t="s">
        <v>305</v>
      </c>
      <c r="D13" s="380">
        <v>1413286</v>
      </c>
      <c r="E13" s="241" t="s">
        <v>295</v>
      </c>
    </row>
    <row r="14" spans="1:5" ht="33" customHeight="1">
      <c r="A14" s="93" t="s">
        <v>312</v>
      </c>
      <c r="B14" s="95" t="s">
        <v>181</v>
      </c>
      <c r="C14" s="379" t="s">
        <v>305</v>
      </c>
      <c r="D14" s="380">
        <v>234628</v>
      </c>
      <c r="E14" s="241" t="s">
        <v>296</v>
      </c>
    </row>
    <row r="15" spans="1:5" ht="33" customHeight="1">
      <c r="A15" s="93" t="s">
        <v>312</v>
      </c>
      <c r="B15" s="95" t="s">
        <v>181</v>
      </c>
      <c r="C15" s="379" t="s">
        <v>305</v>
      </c>
      <c r="D15" s="380">
        <v>10345613</v>
      </c>
      <c r="E15" s="241" t="s">
        <v>573</v>
      </c>
    </row>
    <row r="16" spans="1:5" ht="33" customHeight="1">
      <c r="A16" s="93" t="s">
        <v>312</v>
      </c>
      <c r="B16" s="95" t="s">
        <v>181</v>
      </c>
      <c r="C16" s="379" t="s">
        <v>307</v>
      </c>
      <c r="D16" s="380">
        <v>1920378</v>
      </c>
      <c r="E16" s="241" t="s">
        <v>574</v>
      </c>
    </row>
    <row r="17" spans="1:5" ht="33" customHeight="1">
      <c r="A17" s="93" t="s">
        <v>312</v>
      </c>
      <c r="B17" s="95" t="s">
        <v>181</v>
      </c>
      <c r="C17" s="379" t="s">
        <v>304</v>
      </c>
      <c r="D17" s="380">
        <v>16048</v>
      </c>
      <c r="E17" s="241" t="s">
        <v>575</v>
      </c>
    </row>
    <row r="18" spans="1:5" ht="33" customHeight="1">
      <c r="A18" s="93" t="s">
        <v>312</v>
      </c>
      <c r="B18" s="95" t="s">
        <v>181</v>
      </c>
      <c r="C18" s="379" t="s">
        <v>309</v>
      </c>
      <c r="D18" s="380">
        <v>3917</v>
      </c>
      <c r="E18" s="376" t="s">
        <v>576</v>
      </c>
    </row>
    <row r="19" spans="1:5" ht="33" customHeight="1">
      <c r="A19" s="93" t="s">
        <v>313</v>
      </c>
      <c r="B19" s="95" t="s">
        <v>234</v>
      </c>
      <c r="C19" s="381" t="s">
        <v>310</v>
      </c>
      <c r="D19" s="382">
        <v>1362981540</v>
      </c>
      <c r="E19" s="242" t="s">
        <v>298</v>
      </c>
    </row>
    <row r="20" spans="1:5" ht="33" customHeight="1" thickBot="1">
      <c r="A20" s="367" t="s">
        <v>313</v>
      </c>
      <c r="B20" s="416" t="s">
        <v>182</v>
      </c>
      <c r="C20" s="381" t="s">
        <v>311</v>
      </c>
      <c r="D20" s="382">
        <v>804128225</v>
      </c>
      <c r="E20" s="242" t="s">
        <v>297</v>
      </c>
    </row>
    <row r="21" spans="1:5" s="37" customFormat="1" ht="33" customHeight="1" thickBot="1">
      <c r="A21" s="417" t="s">
        <v>183</v>
      </c>
      <c r="B21" s="418"/>
      <c r="C21" s="418"/>
      <c r="D21" s="419">
        <f>SUM(D6:D20)</f>
        <v>3694549811</v>
      </c>
      <c r="E21" s="420"/>
    </row>
    <row r="22" spans="1:5" s="37" customFormat="1" ht="16.5" customHeight="1"/>
    <row r="23" spans="1:5" s="37" customFormat="1" ht="16.5" customHeight="1">
      <c r="D23" s="202"/>
    </row>
    <row r="24" spans="1:5" s="37" customFormat="1" ht="16.5" customHeight="1">
      <c r="D24" s="202"/>
    </row>
    <row r="25" spans="1:5" s="37" customFormat="1" ht="16.5" customHeight="1"/>
    <row r="26" spans="1:5" s="37" customFormat="1" ht="16.5" customHeight="1"/>
    <row r="27" spans="1:5" s="37" customFormat="1" ht="16.5" customHeight="1"/>
    <row r="28" spans="1:5" s="37" customFormat="1" ht="16.5" customHeight="1"/>
    <row r="29" spans="1:5" s="37" customFormat="1" ht="16.5" customHeight="1"/>
    <row r="30" spans="1:5" s="37" customFormat="1" ht="16.5" customHeight="1"/>
    <row r="31" spans="1:5" s="37" customFormat="1" ht="16.5" customHeight="1"/>
    <row r="32" spans="1:5" s="37" customFormat="1" ht="16.5" customHeight="1"/>
    <row r="33" s="37" customFormat="1" ht="16.5" customHeight="1"/>
    <row r="34" s="37" customFormat="1" ht="16.5" customHeight="1"/>
    <row r="35" s="37" customFormat="1" ht="16.5" customHeight="1"/>
    <row r="36" s="37" customFormat="1" ht="16.5" customHeight="1"/>
    <row r="37" s="37" customFormat="1" ht="16.5" customHeight="1"/>
    <row r="38" s="37" customFormat="1" ht="16.5" customHeight="1"/>
    <row r="39" s="37" customFormat="1" ht="16.5" customHeight="1"/>
    <row r="40" s="37" customFormat="1" ht="16.5" customHeight="1"/>
    <row r="41" s="37" customFormat="1" ht="16.5" customHeight="1"/>
    <row r="42" s="37" customFormat="1" ht="16.5" customHeight="1"/>
  </sheetData>
  <sheetProtection password="CC7F" sheet="1" objects="1" scenarios="1"/>
  <mergeCells count="3">
    <mergeCell ref="A1:E1"/>
    <mergeCell ref="A3:E3"/>
    <mergeCell ref="A2:E2"/>
  </mergeCells>
  <phoneticPr fontId="6" type="noConversion"/>
  <pageMargins left="0.86614173228346458" right="0.35433070866141736" top="0.74803149606299213" bottom="0.59055118110236227" header="0.51181102362204722" footer="0.19685039370078741"/>
  <pageSetup paperSize="9" firstPageNumber="7" orientation="portrait" useFirstPageNumber="1" horizontalDpi="300" verticalDpi="30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17</vt:i4>
      </vt:variant>
      <vt:variant>
        <vt:lpstr>이름이 지정된 범위</vt:lpstr>
      </vt:variant>
      <vt:variant>
        <vt:i4>3</vt:i4>
      </vt:variant>
    </vt:vector>
  </HeadingPairs>
  <TitlesOfParts>
    <vt:vector size="20" baseType="lpstr">
      <vt:lpstr>표지</vt:lpstr>
      <vt:lpstr>목차</vt:lpstr>
      <vt:lpstr>검사보고서</vt:lpstr>
      <vt:lpstr>재무상태표</vt:lpstr>
      <vt:lpstr>손익계산서</vt:lpstr>
      <vt:lpstr>자본변동표</vt:lpstr>
      <vt:lpstr>현금흐름표</vt:lpstr>
      <vt:lpstr>부속명세(표지)</vt:lpstr>
      <vt:lpstr>현금명세</vt:lpstr>
      <vt:lpstr>미수수익.미수금.선급금</vt:lpstr>
      <vt:lpstr>장기대여.임차보증금</vt:lpstr>
      <vt:lpstr>미지급금.예수금</vt:lpstr>
      <vt:lpstr>선수보조금.퇴충금</vt:lpstr>
      <vt:lpstr>기타사업수입</vt:lpstr>
      <vt:lpstr>잉여금계산서</vt:lpstr>
      <vt:lpstr>감가상각내역</vt:lpstr>
      <vt:lpstr>예산집행명세</vt:lpstr>
      <vt:lpstr>감가상각내역!Print_Titles</vt:lpstr>
      <vt:lpstr>손익계산서!Print_Titles</vt:lpstr>
      <vt:lpstr>예산집행명세!Print_Titles</vt:lpstr>
    </vt:vector>
  </TitlesOfParts>
  <Company>민주화운동기념사업회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김진희</dc:creator>
  <cp:lastModifiedBy>박종수</cp:lastModifiedBy>
  <cp:lastPrinted>2018-02-06T04:16:18Z</cp:lastPrinted>
  <dcterms:created xsi:type="dcterms:W3CDTF">2003-02-07T02:21:20Z</dcterms:created>
  <dcterms:modified xsi:type="dcterms:W3CDTF">2018-02-27T07:22:26Z</dcterms:modified>
</cp:coreProperties>
</file>